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Override PartName="/xl/embeddings/oleObject_2_0.bin" ContentType="application/vnd.openxmlformats-officedocument.oleObject"/>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315" windowHeight="9720" activeTab="3"/>
  </bookViews>
  <sheets>
    <sheet name="Drag'N'Fill" sheetId="1" r:id="rId1"/>
    <sheet name="Absolute Ref" sheetId="2" r:id="rId2"/>
    <sheet name="GST" sheetId="3" r:id="rId3"/>
    <sheet name="Jenny" sheetId="4" r:id="rId4"/>
    <sheet name="Chart1" sheetId="5" r:id="rId5"/>
    <sheet name="Chart2" sheetId="6" r:id="rId6"/>
    <sheet name="Chart3" sheetId="7" r:id="rId7"/>
    <sheet name="Chart4" sheetId="8" r:id="rId8"/>
    <sheet name="Calculator1 Solution" sheetId="9" r:id="rId9"/>
    <sheet name="Calculator1 Absolute" sheetId="10" r:id="rId10"/>
  </sheets>
  <definedNames/>
  <calcPr fullCalcOnLoad="1"/>
</workbook>
</file>

<file path=xl/sharedStrings.xml><?xml version="1.0" encoding="utf-8"?>
<sst xmlns="http://schemas.openxmlformats.org/spreadsheetml/2006/main" count="241" uniqueCount="109">
  <si>
    <t>Carmel</t>
  </si>
  <si>
    <t>Ahn</t>
  </si>
  <si>
    <t>Carlos</t>
  </si>
  <si>
    <t>George</t>
  </si>
  <si>
    <t>Mia</t>
  </si>
  <si>
    <t>Peter</t>
  </si>
  <si>
    <t>Haysam</t>
  </si>
  <si>
    <t>Calvin</t>
  </si>
  <si>
    <t>Lylyan</t>
  </si>
  <si>
    <t>Sania</t>
  </si>
  <si>
    <t>Hours Worked per week</t>
  </si>
  <si>
    <t>Rate $</t>
  </si>
  <si>
    <t>Total per Week</t>
  </si>
  <si>
    <t>17.5% Loading</t>
  </si>
  <si>
    <t>Total Income</t>
  </si>
  <si>
    <t>Taxation - 20%</t>
  </si>
  <si>
    <t>Parking</t>
  </si>
  <si>
    <t>Parking Fee</t>
  </si>
  <si>
    <t>Total Deductions</t>
  </si>
  <si>
    <t>Net Income</t>
  </si>
  <si>
    <t>Y</t>
  </si>
  <si>
    <t>Super-annuation - 9%</t>
  </si>
  <si>
    <t>Four Weeks Pay</t>
  </si>
  <si>
    <t>Jenny's Holiday Pay Calculator</t>
  </si>
  <si>
    <t>Total Gross Pay</t>
  </si>
  <si>
    <t>Total Taxation Payable</t>
  </si>
  <si>
    <t>Total Superannuation</t>
  </si>
  <si>
    <t>Holiday Loading</t>
  </si>
  <si>
    <t>Taxation Rate</t>
  </si>
  <si>
    <t>Superannuation Rate</t>
  </si>
  <si>
    <t>Days</t>
  </si>
  <si>
    <t>Months</t>
  </si>
  <si>
    <t>Number series</t>
  </si>
  <si>
    <t>Mon</t>
  </si>
  <si>
    <t>Monday</t>
  </si>
  <si>
    <t>January</t>
  </si>
  <si>
    <t>Jan</t>
  </si>
  <si>
    <t>x</t>
  </si>
  <si>
    <t>Absolute value</t>
  </si>
  <si>
    <t>Math Tables</t>
  </si>
  <si>
    <t>Absolute Cell Reference</t>
  </si>
  <si>
    <t>Chair</t>
  </si>
  <si>
    <t>Desk</t>
  </si>
  <si>
    <t>Lamp</t>
  </si>
  <si>
    <t>Computer</t>
  </si>
  <si>
    <t>Table</t>
  </si>
  <si>
    <t>GST</t>
  </si>
  <si>
    <t>GST Rate</t>
  </si>
  <si>
    <t>Price</t>
  </si>
  <si>
    <t>Drag and Fill</t>
  </si>
  <si>
    <r>
      <t xml:space="preserve">To </t>
    </r>
    <r>
      <rPr>
        <b/>
        <sz val="10"/>
        <color indexed="12"/>
        <rFont val="Arial"/>
        <family val="2"/>
      </rPr>
      <t>Drag and Fill</t>
    </r>
    <r>
      <rPr>
        <sz val="10"/>
        <rFont val="Arial"/>
        <family val="0"/>
      </rPr>
      <t xml:space="preserve"> when using Excel we move the cursor (which is a white cross) to the bottom right corner of the cell where it will change to a </t>
    </r>
    <r>
      <rPr>
        <b/>
        <sz val="10"/>
        <rFont val="Arial"/>
        <family val="2"/>
      </rPr>
      <t>BLACK</t>
    </r>
    <r>
      <rPr>
        <sz val="10"/>
        <rFont val="Arial"/>
        <family val="0"/>
      </rPr>
      <t xml:space="preserve">  cross.  Depress the left mouse button and then drag the cell's value or formula to other  cells.</t>
    </r>
  </si>
  <si>
    <t xml:space="preserve"> =I21*$L$19</t>
  </si>
  <si>
    <t xml:space="preserve"> =I22*$L$19</t>
  </si>
  <si>
    <t xml:space="preserve"> =I23*$L$19</t>
  </si>
  <si>
    <t xml:space="preserve"> =I24*$L$19</t>
  </si>
  <si>
    <t xml:space="preserve"> =I25*$L$19</t>
  </si>
  <si>
    <r>
      <t xml:space="preserve">Using an </t>
    </r>
    <r>
      <rPr>
        <b/>
        <sz val="10"/>
        <rFont val="Arial"/>
        <family val="2"/>
      </rPr>
      <t xml:space="preserve">ABSOLUTE cell reference </t>
    </r>
    <r>
      <rPr>
        <sz val="10"/>
        <rFont val="Arial"/>
        <family val="2"/>
      </rPr>
      <t xml:space="preserve">"locks in" the value of the relevant cell (L19) when performing calculations involving the cell, and then dragging the formula to other cells.  The value of cells that are not "locked in" (e.g. I21) will move relative to the movement of the formula as it is dragged.  Notice in the adjacent formula the value for column I changes while the second value remains referenced to cell </t>
    </r>
    <r>
      <rPr>
        <b/>
        <sz val="10"/>
        <rFont val="Arial"/>
        <family val="2"/>
      </rPr>
      <t>L19</t>
    </r>
    <r>
      <rPr>
        <sz val="10"/>
        <rFont val="Arial"/>
        <family val="2"/>
      </rPr>
      <t xml:space="preserve"> by the </t>
    </r>
    <r>
      <rPr>
        <b/>
        <sz val="10"/>
        <rFont val="Arial"/>
        <family val="2"/>
      </rPr>
      <t>$</t>
    </r>
    <r>
      <rPr>
        <sz val="10"/>
        <rFont val="Arial"/>
        <family val="2"/>
      </rPr>
      <t xml:space="preserve"> signs.</t>
    </r>
  </si>
  <si>
    <t>Cost</t>
  </si>
  <si>
    <t>TOTAL</t>
  </si>
  <si>
    <t>Video Camera</t>
  </si>
  <si>
    <t>Plasma Screen TV</t>
  </si>
  <si>
    <t>Lounge Suite</t>
  </si>
  <si>
    <t>Kitchen setting</t>
  </si>
  <si>
    <t>Entertainment center</t>
  </si>
  <si>
    <t xml:space="preserve">What does this </t>
  </si>
  <si>
    <t xml:space="preserve">    result mean?</t>
  </si>
  <si>
    <t>How do we insert the coloured total lines?</t>
  </si>
  <si>
    <t>Solution</t>
  </si>
  <si>
    <t>TASKS</t>
  </si>
  <si>
    <t>Calculate the amount of GST owing on each item.</t>
  </si>
  <si>
    <t>Calculate the final selling price of each item.</t>
  </si>
  <si>
    <t>Calculate the total invoice cost.</t>
  </si>
  <si>
    <t>Change the GST rate to 12.5% and observe the effect.</t>
  </si>
  <si>
    <r>
      <t>Column D</t>
    </r>
    <r>
      <rPr>
        <sz val="10"/>
        <rFont val="Arial"/>
        <family val="0"/>
      </rPr>
      <t xml:space="preserve"> - calculate weekly pay, column </t>
    </r>
    <r>
      <rPr>
        <b/>
        <sz val="10"/>
        <color indexed="10"/>
        <rFont val="Arial"/>
        <family val="2"/>
      </rPr>
      <t>B</t>
    </r>
    <r>
      <rPr>
        <sz val="10"/>
        <rFont val="Arial"/>
        <family val="0"/>
      </rPr>
      <t xml:space="preserve"> x column </t>
    </r>
    <r>
      <rPr>
        <b/>
        <sz val="10"/>
        <color indexed="10"/>
        <rFont val="Arial"/>
        <family val="2"/>
      </rPr>
      <t>C</t>
    </r>
  </si>
  <si>
    <r>
      <t>Column F</t>
    </r>
    <r>
      <rPr>
        <sz val="10"/>
        <rFont val="Arial"/>
        <family val="0"/>
      </rPr>
      <t xml:space="preserve"> - calculate 17.5% loading (extra income), column </t>
    </r>
    <r>
      <rPr>
        <b/>
        <sz val="10"/>
        <color indexed="10"/>
        <rFont val="Arial"/>
        <family val="2"/>
      </rPr>
      <t>E</t>
    </r>
    <r>
      <rPr>
        <sz val="10"/>
        <rFont val="Arial"/>
        <family val="0"/>
      </rPr>
      <t xml:space="preserve"> x 17.5%</t>
    </r>
  </si>
  <si>
    <r>
      <t>Column E</t>
    </r>
    <r>
      <rPr>
        <sz val="10"/>
        <rFont val="Arial"/>
        <family val="0"/>
      </rPr>
      <t xml:space="preserve"> - calculate 4 weeks pay, column </t>
    </r>
    <r>
      <rPr>
        <b/>
        <sz val="10"/>
        <color indexed="10"/>
        <rFont val="Arial"/>
        <family val="2"/>
      </rPr>
      <t>D</t>
    </r>
    <r>
      <rPr>
        <sz val="10"/>
        <rFont val="Arial"/>
        <family val="0"/>
      </rPr>
      <t xml:space="preserve"> x 4</t>
    </r>
  </si>
  <si>
    <r>
      <t>Column G</t>
    </r>
    <r>
      <rPr>
        <sz val="10"/>
        <rFont val="Arial"/>
        <family val="0"/>
      </rPr>
      <t xml:space="preserve"> - calculate Total Income for 4 weeks, column </t>
    </r>
    <r>
      <rPr>
        <b/>
        <sz val="10"/>
        <color indexed="10"/>
        <rFont val="Arial"/>
        <family val="2"/>
      </rPr>
      <t>E</t>
    </r>
    <r>
      <rPr>
        <sz val="10"/>
        <rFont val="Arial"/>
        <family val="0"/>
      </rPr>
      <t xml:space="preserve"> + column </t>
    </r>
    <r>
      <rPr>
        <b/>
        <sz val="10"/>
        <color indexed="10"/>
        <rFont val="Arial"/>
        <family val="2"/>
      </rPr>
      <t>F</t>
    </r>
  </si>
  <si>
    <r>
      <t>Column H</t>
    </r>
    <r>
      <rPr>
        <sz val="10"/>
        <rFont val="Arial"/>
        <family val="0"/>
      </rPr>
      <t xml:space="preserve"> - calculate Tax payable (at 20%), column </t>
    </r>
    <r>
      <rPr>
        <b/>
        <sz val="10"/>
        <color indexed="10"/>
        <rFont val="Arial"/>
        <family val="2"/>
      </rPr>
      <t>G</t>
    </r>
    <r>
      <rPr>
        <sz val="10"/>
        <rFont val="Arial"/>
        <family val="0"/>
      </rPr>
      <t xml:space="preserve"> x 20%</t>
    </r>
  </si>
  <si>
    <r>
      <t>Column I</t>
    </r>
    <r>
      <rPr>
        <sz val="10"/>
        <rFont val="Arial"/>
        <family val="0"/>
      </rPr>
      <t xml:space="preserve"> - calculate superannuation deduction (at 9%), column </t>
    </r>
    <r>
      <rPr>
        <b/>
        <sz val="10"/>
        <color indexed="10"/>
        <rFont val="Arial"/>
        <family val="2"/>
      </rPr>
      <t>G</t>
    </r>
    <r>
      <rPr>
        <sz val="10"/>
        <rFont val="Arial"/>
        <family val="0"/>
      </rPr>
      <t xml:space="preserve"> x 9%</t>
    </r>
  </si>
  <si>
    <r>
      <t>Column J</t>
    </r>
    <r>
      <rPr>
        <sz val="10"/>
        <rFont val="Arial"/>
        <family val="0"/>
      </rPr>
      <t xml:space="preserve"> - insert whether a parking fee is payable, insert </t>
    </r>
    <r>
      <rPr>
        <b/>
        <sz val="10"/>
        <color indexed="10"/>
        <rFont val="Arial"/>
        <family val="2"/>
      </rPr>
      <t>Y</t>
    </r>
    <r>
      <rPr>
        <sz val="10"/>
        <rFont val="Arial"/>
        <family val="2"/>
      </rPr>
      <t xml:space="preserve"> or leave cell blank</t>
    </r>
  </si>
  <si>
    <r>
      <t>Column L</t>
    </r>
    <r>
      <rPr>
        <sz val="10"/>
        <rFont val="Arial"/>
        <family val="0"/>
      </rPr>
      <t xml:space="preserve"> - calculate total deductions, add values in columns </t>
    </r>
    <r>
      <rPr>
        <b/>
        <sz val="10"/>
        <color indexed="10"/>
        <rFont val="Arial"/>
        <family val="2"/>
      </rPr>
      <t>H</t>
    </r>
    <r>
      <rPr>
        <sz val="10"/>
        <rFont val="Arial"/>
        <family val="2"/>
      </rPr>
      <t>,</t>
    </r>
    <r>
      <rPr>
        <b/>
        <sz val="10"/>
        <color indexed="10"/>
        <rFont val="Arial"/>
        <family val="2"/>
      </rPr>
      <t xml:space="preserve"> I </t>
    </r>
    <r>
      <rPr>
        <sz val="10"/>
        <rFont val="Arial"/>
        <family val="2"/>
      </rPr>
      <t>and</t>
    </r>
    <r>
      <rPr>
        <b/>
        <sz val="10"/>
        <color indexed="10"/>
        <rFont val="Arial"/>
        <family val="2"/>
      </rPr>
      <t xml:space="preserve"> K</t>
    </r>
  </si>
  <si>
    <r>
      <t>Column M</t>
    </r>
    <r>
      <rPr>
        <sz val="10"/>
        <rFont val="Arial"/>
        <family val="0"/>
      </rPr>
      <t xml:space="preserve"> - calculate Weekly Net Income, column </t>
    </r>
    <r>
      <rPr>
        <b/>
        <sz val="10"/>
        <color indexed="10"/>
        <rFont val="Arial"/>
        <family val="2"/>
      </rPr>
      <t>G</t>
    </r>
    <r>
      <rPr>
        <sz val="10"/>
        <rFont val="Arial"/>
        <family val="0"/>
      </rPr>
      <t xml:space="preserve"> - column </t>
    </r>
    <r>
      <rPr>
        <b/>
        <sz val="10"/>
        <color indexed="10"/>
        <rFont val="Arial"/>
        <family val="2"/>
      </rPr>
      <t>L</t>
    </r>
  </si>
  <si>
    <r>
      <t>Row 15</t>
    </r>
    <r>
      <rPr>
        <sz val="10"/>
        <rFont val="Arial"/>
        <family val="0"/>
      </rPr>
      <t xml:space="preserve"> - calculate totals in each shaded column</t>
    </r>
  </si>
  <si>
    <t>Tasks:</t>
  </si>
  <si>
    <r>
      <t xml:space="preserve">Protect worksheet, using </t>
    </r>
    <r>
      <rPr>
        <b/>
        <sz val="10"/>
        <color indexed="10"/>
        <rFont val="Arial"/>
        <family val="2"/>
      </rPr>
      <t xml:space="preserve">pw </t>
    </r>
    <r>
      <rPr>
        <sz val="10"/>
        <rFont val="Arial"/>
        <family val="2"/>
      </rPr>
      <t>as the password.</t>
    </r>
  </si>
  <si>
    <r>
      <t xml:space="preserve">Lock all cells except those in columns </t>
    </r>
    <r>
      <rPr>
        <b/>
        <sz val="10"/>
        <color indexed="10"/>
        <rFont val="Arial"/>
        <family val="2"/>
      </rPr>
      <t>B</t>
    </r>
    <r>
      <rPr>
        <sz val="10"/>
        <rFont val="Arial"/>
        <family val="0"/>
      </rPr>
      <t xml:space="preserve">, </t>
    </r>
    <r>
      <rPr>
        <b/>
        <sz val="10"/>
        <color indexed="10"/>
        <rFont val="Arial"/>
        <family val="2"/>
      </rPr>
      <t>C</t>
    </r>
    <r>
      <rPr>
        <sz val="10"/>
        <rFont val="Arial"/>
        <family val="0"/>
      </rPr>
      <t xml:space="preserve"> and </t>
    </r>
    <r>
      <rPr>
        <b/>
        <sz val="10"/>
        <color indexed="10"/>
        <rFont val="Arial"/>
        <family val="2"/>
      </rPr>
      <t>J</t>
    </r>
  </si>
  <si>
    <r>
      <t>Column K</t>
    </r>
    <r>
      <rPr>
        <sz val="10"/>
        <rFont val="Arial"/>
        <family val="0"/>
      </rPr>
      <t xml:space="preserve"> - calculate parking fee deduction;  If column </t>
    </r>
    <r>
      <rPr>
        <b/>
        <sz val="10"/>
        <color indexed="10"/>
        <rFont val="Arial"/>
        <family val="2"/>
      </rPr>
      <t>J</t>
    </r>
    <r>
      <rPr>
        <sz val="10"/>
        <rFont val="Arial"/>
        <family val="0"/>
      </rPr>
      <t xml:space="preserve"> = </t>
    </r>
    <r>
      <rPr>
        <b/>
        <sz val="10"/>
        <rFont val="Arial"/>
        <family val="2"/>
      </rPr>
      <t>Y</t>
    </r>
    <r>
      <rPr>
        <sz val="10"/>
        <rFont val="Arial"/>
        <family val="2"/>
      </rPr>
      <t xml:space="preserve"> </t>
    </r>
    <r>
      <rPr>
        <sz val="10"/>
        <rFont val="Arial"/>
        <family val="0"/>
      </rPr>
      <t xml:space="preserve">x $5.   </t>
    </r>
    <r>
      <rPr>
        <b/>
        <sz val="10"/>
        <color indexed="60"/>
        <rFont val="Arial"/>
        <family val="2"/>
      </rPr>
      <t>IF function</t>
    </r>
  </si>
  <si>
    <r>
      <t xml:space="preserve">Create </t>
    </r>
    <r>
      <rPr>
        <b/>
        <sz val="10"/>
        <color indexed="60"/>
        <rFont val="Arial"/>
        <family val="2"/>
      </rPr>
      <t>Column chart</t>
    </r>
    <r>
      <rPr>
        <sz val="10"/>
        <rFont val="Arial"/>
        <family val="2"/>
      </rPr>
      <t xml:space="preserve"> of net incomes earned by each staff member.</t>
    </r>
  </si>
  <si>
    <r>
      <t xml:space="preserve">Create </t>
    </r>
    <r>
      <rPr>
        <b/>
        <sz val="10"/>
        <color indexed="60"/>
        <rFont val="Arial"/>
        <family val="2"/>
      </rPr>
      <t>Pie chart</t>
    </r>
    <r>
      <rPr>
        <sz val="10"/>
        <rFont val="Arial"/>
        <family val="2"/>
      </rPr>
      <t xml:space="preserve"> of net incomes earned by each staff member.</t>
    </r>
  </si>
  <si>
    <t>1.</t>
  </si>
  <si>
    <t>2.</t>
  </si>
  <si>
    <t>3.</t>
  </si>
  <si>
    <t>5.</t>
  </si>
  <si>
    <t>6.</t>
  </si>
  <si>
    <t>7.</t>
  </si>
  <si>
    <t>8.</t>
  </si>
  <si>
    <t>9.</t>
  </si>
  <si>
    <t>4.</t>
  </si>
  <si>
    <t>10.</t>
  </si>
  <si>
    <t>11.</t>
  </si>
  <si>
    <t>12.</t>
  </si>
  <si>
    <t>13.</t>
  </si>
  <si>
    <t>14.</t>
  </si>
  <si>
    <t>15.</t>
  </si>
  <si>
    <t>16.</t>
  </si>
  <si>
    <r>
      <t>Rows 20</t>
    </r>
    <r>
      <rPr>
        <sz val="10"/>
        <rFont val="Arial"/>
        <family val="2"/>
      </rPr>
      <t>,</t>
    </r>
    <r>
      <rPr>
        <b/>
        <sz val="10"/>
        <color indexed="12"/>
        <rFont val="Arial"/>
        <family val="2"/>
      </rPr>
      <t xml:space="preserve"> 23 </t>
    </r>
    <r>
      <rPr>
        <sz val="10"/>
        <rFont val="Arial"/>
        <family val="2"/>
      </rPr>
      <t>and</t>
    </r>
    <r>
      <rPr>
        <b/>
        <sz val="10"/>
        <color indexed="12"/>
        <rFont val="Arial"/>
        <family val="2"/>
      </rPr>
      <t xml:space="preserve"> 26</t>
    </r>
    <r>
      <rPr>
        <sz val="10"/>
        <rFont val="Arial"/>
        <family val="0"/>
      </rPr>
      <t xml:space="preserve"> - transfer relevant total to shaded cell in column </t>
    </r>
    <r>
      <rPr>
        <b/>
        <sz val="10"/>
        <color indexed="10"/>
        <rFont val="Arial"/>
        <family val="2"/>
      </rPr>
      <t>A</t>
    </r>
    <r>
      <rPr>
        <sz val="10"/>
        <rFont val="Arial"/>
        <family val="2"/>
      </rPr>
      <t xml:space="preserve"> in each row</t>
    </r>
  </si>
  <si>
    <t>17.</t>
  </si>
  <si>
    <t>Format the cells.  Centre the heading.</t>
  </si>
  <si>
    <r>
      <t>Format</t>
    </r>
    <r>
      <rPr>
        <sz val="10"/>
        <rFont val="Arial"/>
        <family val="0"/>
      </rPr>
      <t xml:space="preserve"> the cells.  </t>
    </r>
    <r>
      <rPr>
        <b/>
        <sz val="10"/>
        <rFont val="Arial"/>
        <family val="2"/>
      </rPr>
      <t>Centre</t>
    </r>
    <r>
      <rPr>
        <sz val="10"/>
        <rFont val="Arial"/>
        <family val="0"/>
      </rPr>
      <t xml:space="preserve"> the heading.</t>
    </r>
  </si>
</sst>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0"/>
    <numFmt numFmtId="166" formatCode="0.000"/>
  </numFmts>
  <fonts count="17">
    <font>
      <sz val="10"/>
      <name val="Arial"/>
      <family val="0"/>
    </font>
    <font>
      <u val="single"/>
      <sz val="10"/>
      <color indexed="12"/>
      <name val="Arial"/>
      <family val="0"/>
    </font>
    <font>
      <u val="single"/>
      <sz val="10"/>
      <color indexed="36"/>
      <name val="Arial"/>
      <family val="0"/>
    </font>
    <font>
      <sz val="8"/>
      <name val="Arial"/>
      <family val="0"/>
    </font>
    <font>
      <b/>
      <sz val="10"/>
      <name val="Arial"/>
      <family val="2"/>
    </font>
    <font>
      <b/>
      <sz val="10"/>
      <color indexed="18"/>
      <name val="Arial"/>
      <family val="2"/>
    </font>
    <font>
      <b/>
      <sz val="10"/>
      <color indexed="10"/>
      <name val="Arial"/>
      <family val="2"/>
    </font>
    <font>
      <b/>
      <sz val="12"/>
      <color indexed="17"/>
      <name val="Arial"/>
      <family val="2"/>
    </font>
    <font>
      <b/>
      <sz val="24"/>
      <color indexed="18"/>
      <name val="Arial"/>
      <family val="2"/>
    </font>
    <font>
      <b/>
      <sz val="16"/>
      <color indexed="12"/>
      <name val="Arial"/>
      <family val="2"/>
    </font>
    <font>
      <b/>
      <sz val="18"/>
      <name val="Arial"/>
      <family val="2"/>
    </font>
    <font>
      <b/>
      <sz val="12"/>
      <name val="Arial"/>
      <family val="0"/>
    </font>
    <font>
      <b/>
      <sz val="18"/>
      <color indexed="13"/>
      <name val="Arial"/>
      <family val="2"/>
    </font>
    <font>
      <b/>
      <sz val="20"/>
      <color indexed="10"/>
      <name val="Arial"/>
      <family val="2"/>
    </font>
    <font>
      <b/>
      <sz val="10"/>
      <color indexed="12"/>
      <name val="Arial"/>
      <family val="2"/>
    </font>
    <font>
      <b/>
      <sz val="10"/>
      <color indexed="60"/>
      <name val="Arial"/>
      <family val="2"/>
    </font>
    <font>
      <sz val="10"/>
      <color indexed="55"/>
      <name val="Arial"/>
      <family val="0"/>
    </font>
  </fonts>
  <fills count="10">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50"/>
        <bgColor indexed="64"/>
      </patternFill>
    </fill>
    <fill>
      <patternFill patternType="solid">
        <fgColor indexed="55"/>
        <bgColor indexed="64"/>
      </patternFill>
    </fill>
    <fill>
      <patternFill patternType="solid">
        <fgColor indexed="13"/>
        <bgColor indexed="64"/>
      </patternFill>
    </fill>
    <fill>
      <patternFill patternType="solid">
        <fgColor indexed="43"/>
        <bgColor indexed="64"/>
      </patternFill>
    </fill>
    <fill>
      <patternFill patternType="solid">
        <fgColor indexed="18"/>
        <bgColor indexed="64"/>
      </patternFill>
    </fill>
    <fill>
      <patternFill patternType="solid">
        <fgColor indexed="52"/>
        <bgColor indexed="64"/>
      </patternFill>
    </fill>
  </fills>
  <borders count="8">
    <border>
      <left/>
      <right/>
      <top/>
      <bottom/>
      <diagonal/>
    </border>
    <border>
      <left style="medium"/>
      <right style="medium"/>
      <top style="medium"/>
      <bottom style="medium"/>
    </border>
    <border>
      <left style="thin"/>
      <right style="thin"/>
      <top style="thin"/>
      <bottom style="thin"/>
    </border>
    <border>
      <left style="thin">
        <color indexed="22"/>
      </left>
      <right style="thin">
        <color indexed="22"/>
      </right>
      <top style="thin">
        <color indexed="22"/>
      </top>
      <bottom style="thin">
        <color indexed="22"/>
      </bottom>
    </border>
    <border>
      <left>
        <color indexed="63"/>
      </left>
      <right>
        <color indexed="63"/>
      </right>
      <top style="thin">
        <color indexed="10"/>
      </top>
      <bottom style="double">
        <color indexed="10"/>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41">
    <xf numFmtId="0" fontId="0" fillId="0" borderId="0" xfId="0" applyAlignment="1">
      <alignment/>
    </xf>
    <xf numFmtId="2" fontId="0" fillId="0" borderId="0" xfId="0" applyNumberFormat="1" applyAlignment="1">
      <alignment/>
    </xf>
    <xf numFmtId="44" fontId="0" fillId="0" borderId="0" xfId="17" applyAlignment="1">
      <alignment/>
    </xf>
    <xf numFmtId="43" fontId="0" fillId="0" borderId="0" xfId="15" applyAlignment="1">
      <alignment/>
    </xf>
    <xf numFmtId="43" fontId="0" fillId="0" borderId="0" xfId="0" applyNumberFormat="1" applyAlignment="1">
      <alignment/>
    </xf>
    <xf numFmtId="0" fontId="0" fillId="0" borderId="0" xfId="0" applyAlignment="1">
      <alignment horizontal="center"/>
    </xf>
    <xf numFmtId="0" fontId="4" fillId="0" borderId="0" xfId="0" applyFont="1" applyAlignment="1">
      <alignment horizontal="center" wrapText="1"/>
    </xf>
    <xf numFmtId="44" fontId="4" fillId="0" borderId="0" xfId="17" applyFont="1" applyAlignment="1">
      <alignment/>
    </xf>
    <xf numFmtId="0" fontId="5" fillId="2" borderId="0" xfId="0" applyFont="1" applyFill="1" applyAlignment="1">
      <alignment horizontal="center" wrapText="1"/>
    </xf>
    <xf numFmtId="0" fontId="6" fillId="3" borderId="0" xfId="0" applyFont="1" applyFill="1" applyAlignment="1">
      <alignment horizontal="center" wrapText="1"/>
    </xf>
    <xf numFmtId="0" fontId="7" fillId="4" borderId="0" xfId="0" applyFont="1" applyFill="1" applyAlignment="1">
      <alignment horizontal="center" wrapText="1"/>
    </xf>
    <xf numFmtId="0" fontId="4" fillId="3" borderId="0" xfId="0" applyFont="1" applyFill="1" applyAlignment="1">
      <alignment horizontal="center" wrapText="1"/>
    </xf>
    <xf numFmtId="0" fontId="4" fillId="2" borderId="0" xfId="0" applyFont="1" applyFill="1" applyAlignment="1">
      <alignment horizontal="center" wrapText="1"/>
    </xf>
    <xf numFmtId="44" fontId="0" fillId="0" borderId="0" xfId="0" applyNumberFormat="1" applyAlignment="1">
      <alignment/>
    </xf>
    <xf numFmtId="0" fontId="4" fillId="0" borderId="0" xfId="0" applyFont="1" applyAlignment="1">
      <alignment/>
    </xf>
    <xf numFmtId="43" fontId="0" fillId="0" borderId="0" xfId="15" applyAlignment="1">
      <alignment/>
    </xf>
    <xf numFmtId="44" fontId="0" fillId="0" borderId="0" xfId="17" applyAlignment="1">
      <alignment/>
    </xf>
    <xf numFmtId="166" fontId="0" fillId="0" borderId="0" xfId="0" applyNumberFormat="1" applyAlignment="1">
      <alignment/>
    </xf>
    <xf numFmtId="0" fontId="0" fillId="5" borderId="0" xfId="0" applyFill="1" applyAlignment="1">
      <alignment/>
    </xf>
    <xf numFmtId="0" fontId="6" fillId="0" borderId="0" xfId="0" applyFont="1" applyAlignment="1">
      <alignment/>
    </xf>
    <xf numFmtId="0" fontId="4" fillId="6" borderId="1" xfId="0" applyFont="1" applyFill="1" applyBorder="1" applyAlignment="1">
      <alignment/>
    </xf>
    <xf numFmtId="0" fontId="4" fillId="0" borderId="0" xfId="0" applyFont="1" applyAlignment="1">
      <alignment horizontal="center"/>
    </xf>
    <xf numFmtId="2" fontId="0" fillId="6" borderId="2" xfId="0" applyNumberFormat="1" applyFill="1" applyBorder="1" applyAlignment="1">
      <alignment/>
    </xf>
    <xf numFmtId="0" fontId="13" fillId="2" borderId="0" xfId="0" applyFont="1" applyFill="1" applyAlignment="1">
      <alignment/>
    </xf>
    <xf numFmtId="0" fontId="0" fillId="2" borderId="0" xfId="0" applyFill="1" applyAlignment="1">
      <alignment/>
    </xf>
    <xf numFmtId="0" fontId="0" fillId="2" borderId="3" xfId="0" applyFill="1" applyBorder="1" applyAlignment="1">
      <alignment/>
    </xf>
    <xf numFmtId="2" fontId="0" fillId="7" borderId="3" xfId="0" applyNumberFormat="1" applyFill="1" applyBorder="1" applyAlignment="1">
      <alignment/>
    </xf>
    <xf numFmtId="44" fontId="0" fillId="0" borderId="4" xfId="0" applyNumberFormat="1" applyBorder="1" applyAlignment="1">
      <alignment/>
    </xf>
    <xf numFmtId="0" fontId="14" fillId="0" borderId="0" xfId="0" applyFont="1" applyAlignment="1">
      <alignment/>
    </xf>
    <xf numFmtId="44" fontId="0" fillId="7" borderId="0" xfId="17" applyFill="1" applyAlignment="1">
      <alignment/>
    </xf>
    <xf numFmtId="44" fontId="4" fillId="7" borderId="0" xfId="17" applyFont="1" applyFill="1" applyAlignment="1">
      <alignment/>
    </xf>
    <xf numFmtId="44" fontId="0" fillId="7" borderId="0" xfId="17" applyFill="1" applyAlignment="1">
      <alignment/>
    </xf>
    <xf numFmtId="49" fontId="16" fillId="0" borderId="0" xfId="0" applyNumberFormat="1" applyFont="1" applyAlignment="1">
      <alignment horizontal="right"/>
    </xf>
    <xf numFmtId="44" fontId="0" fillId="7" borderId="0" xfId="0" applyNumberFormat="1" applyFill="1" applyAlignment="1">
      <alignment/>
    </xf>
    <xf numFmtId="0" fontId="0" fillId="2" borderId="5" xfId="0" applyFill="1" applyBorder="1" applyAlignment="1">
      <alignment horizontal="left" vertical="center" wrapText="1"/>
    </xf>
    <xf numFmtId="0" fontId="0" fillId="2" borderId="6" xfId="0" applyFill="1" applyBorder="1" applyAlignment="1">
      <alignment horizontal="left" vertical="center" wrapText="1"/>
    </xf>
    <xf numFmtId="0" fontId="0" fillId="2" borderId="7" xfId="0" applyFill="1" applyBorder="1" applyAlignment="1">
      <alignment horizontal="left" vertical="center" wrapText="1"/>
    </xf>
    <xf numFmtId="0" fontId="12" fillId="8" borderId="0" xfId="0" applyFont="1" applyFill="1" applyAlignment="1">
      <alignment horizontal="center"/>
    </xf>
    <xf numFmtId="0" fontId="10" fillId="9" borderId="0" xfId="0" applyFont="1" applyFill="1" applyAlignment="1">
      <alignment horizontal="center"/>
    </xf>
    <xf numFmtId="0" fontId="0" fillId="7" borderId="0" xfId="0" applyFill="1" applyAlignment="1">
      <alignment horizontal="center" vertical="center" wrapText="1"/>
    </xf>
    <xf numFmtId="0" fontId="8" fillId="6" borderId="0" xfId="0"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Holiday Pay Calculation</a:t>
            </a:r>
          </a:p>
        </c:rich>
      </c:tx>
      <c:layout/>
      <c:spPr>
        <a:noFill/>
        <a:ln>
          <a:noFill/>
        </a:ln>
      </c:spPr>
    </c:title>
    <c:view3D>
      <c:rotX val="15"/>
      <c:rotY val="20"/>
      <c:depthPercent val="100"/>
      <c:rAngAx val="1"/>
    </c:view3D>
    <c:plotArea>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'Calculator1 Absolute'!$A$4:$A$13</c:f>
              <c:strCache>
                <c:ptCount val="10"/>
                <c:pt idx="0">
                  <c:v>Carmel</c:v>
                </c:pt>
                <c:pt idx="1">
                  <c:v>Ahn</c:v>
                </c:pt>
                <c:pt idx="2">
                  <c:v>Carlos</c:v>
                </c:pt>
                <c:pt idx="3">
                  <c:v>George</c:v>
                </c:pt>
                <c:pt idx="4">
                  <c:v>Mia</c:v>
                </c:pt>
                <c:pt idx="5">
                  <c:v>Peter</c:v>
                </c:pt>
                <c:pt idx="6">
                  <c:v>Haysam</c:v>
                </c:pt>
                <c:pt idx="7">
                  <c:v>Calvin</c:v>
                </c:pt>
                <c:pt idx="8">
                  <c:v>Lylyan</c:v>
                </c:pt>
                <c:pt idx="9">
                  <c:v>Sania</c:v>
                </c:pt>
              </c:strCache>
            </c:strRef>
          </c:cat>
          <c:val>
            <c:numRef>
              <c:f>'Calculator1 Absolute'!$M$4:$M$13</c:f>
              <c:numCache>
                <c:ptCount val="10"/>
                <c:pt idx="0">
                  <c:v>1668.5</c:v>
                </c:pt>
                <c:pt idx="1">
                  <c:v>2028.896</c:v>
                </c:pt>
                <c:pt idx="2">
                  <c:v>2531.12</c:v>
                </c:pt>
                <c:pt idx="3">
                  <c:v>2277.5080000000003</c:v>
                </c:pt>
                <c:pt idx="4">
                  <c:v>1496.65</c:v>
                </c:pt>
                <c:pt idx="5">
                  <c:v>1067.8400000000001</c:v>
                </c:pt>
                <c:pt idx="6">
                  <c:v>2282.5080000000003</c:v>
                </c:pt>
                <c:pt idx="7">
                  <c:v>2536.12</c:v>
                </c:pt>
                <c:pt idx="8">
                  <c:v>2277.5080000000003</c:v>
                </c:pt>
                <c:pt idx="9">
                  <c:v>1201.32</c:v>
                </c:pt>
              </c:numCache>
            </c:numRef>
          </c:val>
          <c:shape val="box"/>
        </c:ser>
        <c:shape val="box"/>
        <c:axId val="65593808"/>
        <c:axId val="53473361"/>
      </c:bar3DChart>
      <c:catAx>
        <c:axId val="65593808"/>
        <c:scaling>
          <c:orientation val="minMax"/>
        </c:scaling>
        <c:axPos val="b"/>
        <c:title>
          <c:tx>
            <c:rich>
              <a:bodyPr vert="horz" rot="0" anchor="ctr"/>
              <a:lstStyle/>
              <a:p>
                <a:pPr algn="ctr">
                  <a:defRPr/>
                </a:pPr>
                <a:r>
                  <a:rPr lang="en-US" cap="none" sz="1000" b="1" i="0" u="none" baseline="0">
                    <a:latin typeface="Arial"/>
                    <a:ea typeface="Arial"/>
                    <a:cs typeface="Arial"/>
                  </a:rPr>
                  <a:t>Staff Members</a:t>
                </a:r>
              </a:p>
            </c:rich>
          </c:tx>
          <c:layout/>
          <c:overlay val="0"/>
          <c:spPr>
            <a:noFill/>
            <a:ln>
              <a:noFill/>
            </a:ln>
          </c:spPr>
        </c:title>
        <c:delete val="0"/>
        <c:numFmt formatCode="General" sourceLinked="1"/>
        <c:majorTickMark val="out"/>
        <c:minorTickMark val="none"/>
        <c:tickLblPos val="low"/>
        <c:crossAx val="53473361"/>
        <c:crosses val="autoZero"/>
        <c:auto val="1"/>
        <c:lblOffset val="100"/>
        <c:noMultiLvlLbl val="0"/>
      </c:catAx>
      <c:valAx>
        <c:axId val="53473361"/>
        <c:scaling>
          <c:orientation val="minMax"/>
        </c:scaling>
        <c:axPos val="l"/>
        <c:title>
          <c:tx>
            <c:rich>
              <a:bodyPr vert="horz" rot="0" anchor="ctr"/>
              <a:lstStyle/>
              <a:p>
                <a:pPr algn="ctr">
                  <a:defRPr/>
                </a:pPr>
                <a:r>
                  <a:rPr lang="en-US" cap="none" sz="1000" b="1" i="0" u="none" baseline="0">
                    <a:latin typeface="Arial"/>
                    <a:ea typeface="Arial"/>
                    <a:cs typeface="Arial"/>
                  </a:rPr>
                  <a:t>Net Income</a:t>
                </a:r>
              </a:p>
            </c:rich>
          </c:tx>
          <c:layout/>
          <c:overlay val="0"/>
          <c:spPr>
            <a:noFill/>
            <a:ln>
              <a:noFill/>
            </a:ln>
          </c:spPr>
        </c:title>
        <c:majorGridlines/>
        <c:delete val="0"/>
        <c:numFmt formatCode="General" sourceLinked="1"/>
        <c:majorTickMark val="out"/>
        <c:minorTickMark val="none"/>
        <c:tickLblPos val="nextTo"/>
        <c:crossAx val="65593808"/>
        <c:crossesAt val="1"/>
        <c:crossBetween val="between"/>
        <c:dispUnits/>
      </c:valAx>
      <c:spPr>
        <a:noFill/>
        <a:ln>
          <a:noFill/>
        </a:ln>
      </c:spPr>
    </c:plotArea>
    <c:legend>
      <c:legendPos val="r"/>
      <c:layout/>
      <c:overlay val="0"/>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Holiday Calculation</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0%" sourceLinked="0"/>
            <c:showLegendKey val="0"/>
            <c:showVal val="1"/>
            <c:showBubbleSize val="0"/>
            <c:showCatName val="0"/>
            <c:showSerName val="0"/>
            <c:showLeaderLines val="1"/>
            <c:showPercent val="1"/>
          </c:dLbls>
          <c:cat>
            <c:strRef>
              <c:f>'Calculator1 Absolute'!$A$4:$A$13</c:f>
              <c:strCache>
                <c:ptCount val="10"/>
                <c:pt idx="0">
                  <c:v>Carmel</c:v>
                </c:pt>
                <c:pt idx="1">
                  <c:v>Ahn</c:v>
                </c:pt>
                <c:pt idx="2">
                  <c:v>Carlos</c:v>
                </c:pt>
                <c:pt idx="3">
                  <c:v>George</c:v>
                </c:pt>
                <c:pt idx="4">
                  <c:v>Mia</c:v>
                </c:pt>
                <c:pt idx="5">
                  <c:v>Peter</c:v>
                </c:pt>
                <c:pt idx="6">
                  <c:v>Haysam</c:v>
                </c:pt>
                <c:pt idx="7">
                  <c:v>Calvin</c:v>
                </c:pt>
                <c:pt idx="8">
                  <c:v>Lylyan</c:v>
                </c:pt>
                <c:pt idx="9">
                  <c:v>Sania</c:v>
                </c:pt>
              </c:strCache>
            </c:strRef>
          </c:cat>
          <c:val>
            <c:numRef>
              <c:f>'Calculator1 Absolute'!$M$4:$M$13</c:f>
              <c:numCache>
                <c:ptCount val="10"/>
                <c:pt idx="0">
                  <c:v>1668.5</c:v>
                </c:pt>
                <c:pt idx="1">
                  <c:v>2028.896</c:v>
                </c:pt>
                <c:pt idx="2">
                  <c:v>2531.12</c:v>
                </c:pt>
                <c:pt idx="3">
                  <c:v>2277.5080000000003</c:v>
                </c:pt>
                <c:pt idx="4">
                  <c:v>1496.65</c:v>
                </c:pt>
                <c:pt idx="5">
                  <c:v>1067.8400000000001</c:v>
                </c:pt>
                <c:pt idx="6">
                  <c:v>2282.5080000000003</c:v>
                </c:pt>
                <c:pt idx="7">
                  <c:v>2536.12</c:v>
                </c:pt>
                <c:pt idx="8">
                  <c:v>2277.5080000000003</c:v>
                </c:pt>
                <c:pt idx="9">
                  <c:v>1201.32</c:v>
                </c:pt>
              </c:numCache>
            </c:numRef>
          </c:val>
        </c:ser>
      </c:pie3DChart>
      <c:spPr>
        <a:noFill/>
        <a:ln>
          <a:noFill/>
        </a:ln>
      </c:spPr>
    </c:plotArea>
    <c:legend>
      <c:legendPos val="r"/>
      <c:layout/>
      <c:overlay val="0"/>
    </c:legend>
    <c:sideWall>
      <c:thickness val="0"/>
    </c:sideWall>
    <c:backWall>
      <c:thickness val="0"/>
    </c:backWall>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0%" sourceLinked="0"/>
            <c:showLegendKey val="0"/>
            <c:showVal val="0"/>
            <c:showBubbleSize val="0"/>
            <c:showCatName val="1"/>
            <c:showSerName val="0"/>
            <c:showLeaderLines val="1"/>
            <c:showPercent val="1"/>
            <c:separator> </c:separator>
          </c:dLbls>
          <c:cat>
            <c:strRef>
              <c:f>'Calculator1 Solution'!$A$4:$A$13</c:f>
              <c:strCache>
                <c:ptCount val="10"/>
                <c:pt idx="0">
                  <c:v>Carmel</c:v>
                </c:pt>
                <c:pt idx="1">
                  <c:v>Ahn</c:v>
                </c:pt>
                <c:pt idx="2">
                  <c:v>Carlos</c:v>
                </c:pt>
                <c:pt idx="3">
                  <c:v>George</c:v>
                </c:pt>
                <c:pt idx="4">
                  <c:v>Mia</c:v>
                </c:pt>
                <c:pt idx="5">
                  <c:v>Peter</c:v>
                </c:pt>
                <c:pt idx="6">
                  <c:v>Haysam</c:v>
                </c:pt>
                <c:pt idx="7">
                  <c:v>Calvin</c:v>
                </c:pt>
                <c:pt idx="8">
                  <c:v>Lylyan</c:v>
                </c:pt>
                <c:pt idx="9">
                  <c:v>Sania</c:v>
                </c:pt>
              </c:strCache>
            </c:strRef>
          </c:cat>
          <c:val>
            <c:numRef>
              <c:f>'Calculator1 Solution'!$M$4:$M$13</c:f>
              <c:numCache>
                <c:ptCount val="10"/>
                <c:pt idx="0">
                  <c:v>1668.5</c:v>
                </c:pt>
                <c:pt idx="1">
                  <c:v>2028.896</c:v>
                </c:pt>
                <c:pt idx="2">
                  <c:v>2531.12</c:v>
                </c:pt>
                <c:pt idx="3">
                  <c:v>2277.5080000000003</c:v>
                </c:pt>
                <c:pt idx="4">
                  <c:v>1496.65</c:v>
                </c:pt>
                <c:pt idx="5">
                  <c:v>1067.8400000000001</c:v>
                </c:pt>
                <c:pt idx="6">
                  <c:v>2282.5080000000003</c:v>
                </c:pt>
                <c:pt idx="7">
                  <c:v>2536.12</c:v>
                </c:pt>
                <c:pt idx="8">
                  <c:v>2277.5080000000003</c:v>
                </c:pt>
                <c:pt idx="9">
                  <c:v>1201.32</c:v>
                </c:pt>
              </c:numCache>
            </c:numRef>
          </c:val>
        </c:ser>
      </c:pie3DChart>
      <c:spPr>
        <a:noFill/>
        <a:ln>
          <a:noFill/>
        </a:ln>
      </c:spPr>
    </c:plotArea>
    <c:legend>
      <c:legendPos val="r"/>
      <c:layout/>
      <c:overlay val="0"/>
    </c:legend>
    <c:sideWall>
      <c:thickness val="0"/>
    </c:sideWall>
    <c:backWall>
      <c:thickness val="0"/>
    </c:backWall>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8"/>
          </c:dPt>
          <c:dLbls>
            <c:dLbl>
              <c:idx val="8"/>
              <c:showLegendKey val="0"/>
              <c:showVal val="0"/>
              <c:showBubbleSize val="0"/>
              <c:showCatName val="0"/>
              <c:showSerName val="0"/>
              <c:showPercent val="1"/>
            </c:dLbl>
            <c:numFmt formatCode="0%" sourceLinked="0"/>
            <c:showLegendKey val="0"/>
            <c:showVal val="1"/>
            <c:showBubbleSize val="0"/>
            <c:showCatName val="0"/>
            <c:showSerName val="0"/>
            <c:showLeaderLines val="1"/>
            <c:showPercent val="1"/>
            <c:separator> </c:separator>
          </c:dLbls>
          <c:cat>
            <c:strRef>
              <c:f>'Calculator1 Solution'!$A$4:$A$13</c:f>
              <c:strCache>
                <c:ptCount val="10"/>
                <c:pt idx="0">
                  <c:v>Carmel</c:v>
                </c:pt>
                <c:pt idx="1">
                  <c:v>Ahn</c:v>
                </c:pt>
                <c:pt idx="2">
                  <c:v>Carlos</c:v>
                </c:pt>
                <c:pt idx="3">
                  <c:v>George</c:v>
                </c:pt>
                <c:pt idx="4">
                  <c:v>Mia</c:v>
                </c:pt>
                <c:pt idx="5">
                  <c:v>Peter</c:v>
                </c:pt>
                <c:pt idx="6">
                  <c:v>Haysam</c:v>
                </c:pt>
                <c:pt idx="7">
                  <c:v>Calvin</c:v>
                </c:pt>
                <c:pt idx="8">
                  <c:v>Lylyan</c:v>
                </c:pt>
                <c:pt idx="9">
                  <c:v>Sania</c:v>
                </c:pt>
              </c:strCache>
            </c:strRef>
          </c:cat>
          <c:val>
            <c:numRef>
              <c:f>'Calculator1 Solution'!$M$4:$M$13</c:f>
              <c:numCache>
                <c:ptCount val="10"/>
                <c:pt idx="0">
                  <c:v>1668.5</c:v>
                </c:pt>
                <c:pt idx="1">
                  <c:v>2028.896</c:v>
                </c:pt>
                <c:pt idx="2">
                  <c:v>2531.12</c:v>
                </c:pt>
                <c:pt idx="3">
                  <c:v>2277.5080000000003</c:v>
                </c:pt>
                <c:pt idx="4">
                  <c:v>1496.65</c:v>
                </c:pt>
                <c:pt idx="5">
                  <c:v>1067.8400000000001</c:v>
                </c:pt>
                <c:pt idx="6">
                  <c:v>2282.5080000000003</c:v>
                </c:pt>
                <c:pt idx="7">
                  <c:v>2536.12</c:v>
                </c:pt>
                <c:pt idx="8">
                  <c:v>2277.5080000000003</c:v>
                </c:pt>
                <c:pt idx="9">
                  <c:v>1201.32</c:v>
                </c:pt>
              </c:numCache>
            </c:numRef>
          </c:val>
        </c:ser>
      </c:pie3DChart>
      <c:spPr>
        <a:noFill/>
        <a:ln>
          <a:noFill/>
        </a:ln>
      </c:spPr>
    </c:plotArea>
    <c:legend>
      <c:legendPos val="r"/>
      <c:layout/>
      <c:overlay val="0"/>
    </c:legend>
    <c:sideWall>
      <c:thickness val="0"/>
    </c:sideWall>
    <c:backWall>
      <c:thickness val="0"/>
    </c:backWall>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Views>
    <sheetView workbookViewId="0" zoomScale="104"/>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Views>
    <sheetView workbookViewId="0" zoomScale="104"/>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Views>
    <sheetView workbookViewId="0" zoomScale="109"/>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Views>
    <sheetView workbookViewId="0" zoomScale="109"/>
  </sheetViews>
  <pageMargins left="0.75" right="0.75" top="1" bottom="1" header="0.5" footer="0.5"/>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media/image5.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4.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438150</xdr:colOff>
      <xdr:row>4</xdr:row>
      <xdr:rowOff>85725</xdr:rowOff>
    </xdr:from>
    <xdr:to>
      <xdr:col>5</xdr:col>
      <xdr:colOff>495300</xdr:colOff>
      <xdr:row>5</xdr:row>
      <xdr:rowOff>28575</xdr:rowOff>
    </xdr:to>
    <xdr:sp>
      <xdr:nvSpPr>
        <xdr:cNvPr id="1" name="AutoShape 3"/>
        <xdr:cNvSpPr>
          <a:spLocks/>
        </xdr:cNvSpPr>
      </xdr:nvSpPr>
      <xdr:spPr>
        <a:xfrm rot="427500">
          <a:off x="1952625" y="904875"/>
          <a:ext cx="1885950" cy="104775"/>
        </a:xfrm>
        <a:prstGeom prst="stripedRightArrow">
          <a:avLst/>
        </a:prstGeom>
        <a:solidFill>
          <a:srgbClr val="FF9900"/>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114300</xdr:colOff>
      <xdr:row>20</xdr:row>
      <xdr:rowOff>85725</xdr:rowOff>
    </xdr:from>
    <xdr:to>
      <xdr:col>10</xdr:col>
      <xdr:colOff>581025</xdr:colOff>
      <xdr:row>20</xdr:row>
      <xdr:rowOff>85725</xdr:rowOff>
    </xdr:to>
    <xdr:sp>
      <xdr:nvSpPr>
        <xdr:cNvPr id="1" name="Line 1"/>
        <xdr:cNvSpPr>
          <a:spLocks/>
        </xdr:cNvSpPr>
      </xdr:nvSpPr>
      <xdr:spPr>
        <a:xfrm>
          <a:off x="3876675" y="3619500"/>
          <a:ext cx="466725"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85725</xdr:colOff>
      <xdr:row>21</xdr:row>
      <xdr:rowOff>95250</xdr:rowOff>
    </xdr:from>
    <xdr:to>
      <xdr:col>10</xdr:col>
      <xdr:colOff>552450</xdr:colOff>
      <xdr:row>21</xdr:row>
      <xdr:rowOff>95250</xdr:rowOff>
    </xdr:to>
    <xdr:sp>
      <xdr:nvSpPr>
        <xdr:cNvPr id="2" name="Line 2"/>
        <xdr:cNvSpPr>
          <a:spLocks/>
        </xdr:cNvSpPr>
      </xdr:nvSpPr>
      <xdr:spPr>
        <a:xfrm>
          <a:off x="3848100" y="3790950"/>
          <a:ext cx="466725"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85725</xdr:colOff>
      <xdr:row>22</xdr:row>
      <xdr:rowOff>85725</xdr:rowOff>
    </xdr:from>
    <xdr:to>
      <xdr:col>10</xdr:col>
      <xdr:colOff>552450</xdr:colOff>
      <xdr:row>22</xdr:row>
      <xdr:rowOff>85725</xdr:rowOff>
    </xdr:to>
    <xdr:sp>
      <xdr:nvSpPr>
        <xdr:cNvPr id="3" name="Line 3"/>
        <xdr:cNvSpPr>
          <a:spLocks/>
        </xdr:cNvSpPr>
      </xdr:nvSpPr>
      <xdr:spPr>
        <a:xfrm>
          <a:off x="3848100" y="3943350"/>
          <a:ext cx="466725"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85725</xdr:colOff>
      <xdr:row>23</xdr:row>
      <xdr:rowOff>85725</xdr:rowOff>
    </xdr:from>
    <xdr:to>
      <xdr:col>10</xdr:col>
      <xdr:colOff>552450</xdr:colOff>
      <xdr:row>23</xdr:row>
      <xdr:rowOff>85725</xdr:rowOff>
    </xdr:to>
    <xdr:sp>
      <xdr:nvSpPr>
        <xdr:cNvPr id="4" name="Line 4"/>
        <xdr:cNvSpPr>
          <a:spLocks/>
        </xdr:cNvSpPr>
      </xdr:nvSpPr>
      <xdr:spPr>
        <a:xfrm>
          <a:off x="3848100" y="4105275"/>
          <a:ext cx="466725"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66675</xdr:colOff>
      <xdr:row>24</xdr:row>
      <xdr:rowOff>95250</xdr:rowOff>
    </xdr:from>
    <xdr:to>
      <xdr:col>10</xdr:col>
      <xdr:colOff>533400</xdr:colOff>
      <xdr:row>24</xdr:row>
      <xdr:rowOff>95250</xdr:rowOff>
    </xdr:to>
    <xdr:sp>
      <xdr:nvSpPr>
        <xdr:cNvPr id="5" name="Line 5"/>
        <xdr:cNvSpPr>
          <a:spLocks/>
        </xdr:cNvSpPr>
      </xdr:nvSpPr>
      <xdr:spPr>
        <a:xfrm>
          <a:off x="3829050" y="4276725"/>
          <a:ext cx="466725"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734050"/>
    <xdr:graphicFrame>
      <xdr:nvGraphicFramePr>
        <xdr:cNvPr id="1" name="Shape 1025"/>
        <xdr:cNvGraphicFramePr/>
      </xdr:nvGraphicFramePr>
      <xdr:xfrm>
        <a:off x="0" y="0"/>
        <a:ext cx="9286875" cy="573405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734050"/>
    <xdr:graphicFrame>
      <xdr:nvGraphicFramePr>
        <xdr:cNvPr id="1" name="Shape 1025"/>
        <xdr:cNvGraphicFramePr/>
      </xdr:nvGraphicFramePr>
      <xdr:xfrm>
        <a:off x="0" y="0"/>
        <a:ext cx="9286875" cy="57340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0.34575</cdr:x>
      <cdr:y>0.39475</cdr:y>
    </cdr:to>
    <cdr:pic>
      <cdr:nvPicPr>
        <cdr:cNvPr id="1" name="Picture 2"/>
        <cdr:cNvPicPr preferRelativeResize="1">
          <a:picLocks noChangeAspect="1"/>
        </cdr:cNvPicPr>
      </cdr:nvPicPr>
      <cdr:blipFill>
        <a:blip r:embed="rId1"/>
        <a:stretch>
          <a:fillRect/>
        </a:stretch>
      </cdr:blipFill>
      <cdr:spPr>
        <a:xfrm>
          <a:off x="0" y="0"/>
          <a:ext cx="3209925" cy="2266950"/>
        </a:xfrm>
        <a:prstGeom prst="rect">
          <a:avLst/>
        </a:prstGeom>
        <a:noFill/>
        <a:ln w="9525" cmpd="sng">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734050"/>
    <xdr:graphicFrame>
      <xdr:nvGraphicFramePr>
        <xdr:cNvPr id="1" name="Shape 1025"/>
        <xdr:cNvGraphicFramePr/>
      </xdr:nvGraphicFramePr>
      <xdr:xfrm>
        <a:off x="0" y="0"/>
        <a:ext cx="9286875" cy="57340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0.355</cdr:x>
      <cdr:y>0.405</cdr:y>
    </cdr:to>
    <cdr:pic>
      <cdr:nvPicPr>
        <cdr:cNvPr id="1" name="Picture 2"/>
        <cdr:cNvPicPr preferRelativeResize="1">
          <a:picLocks noChangeAspect="1"/>
        </cdr:cNvPicPr>
      </cdr:nvPicPr>
      <cdr:blipFill>
        <a:blip r:embed="rId1"/>
        <a:stretch>
          <a:fillRect/>
        </a:stretch>
      </cdr:blipFill>
      <cdr:spPr>
        <a:xfrm>
          <a:off x="0" y="0"/>
          <a:ext cx="3295650" cy="23241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734050"/>
    <xdr:graphicFrame>
      <xdr:nvGraphicFramePr>
        <xdr:cNvPr id="1" name="Shape 1025"/>
        <xdr:cNvGraphicFramePr/>
      </xdr:nvGraphicFramePr>
      <xdr:xfrm>
        <a:off x="0" y="0"/>
        <a:ext cx="9286875" cy="573405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314325</xdr:colOff>
      <xdr:row>17</xdr:row>
      <xdr:rowOff>19050</xdr:rowOff>
    </xdr:from>
    <xdr:to>
      <xdr:col>12</xdr:col>
      <xdr:colOff>266700</xdr:colOff>
      <xdr:row>25</xdr:row>
      <xdr:rowOff>28575</xdr:rowOff>
    </xdr:to>
    <xdr:sp>
      <xdr:nvSpPr>
        <xdr:cNvPr id="1" name="Oval 1"/>
        <xdr:cNvSpPr>
          <a:spLocks/>
        </xdr:cNvSpPr>
      </xdr:nvSpPr>
      <xdr:spPr>
        <a:xfrm>
          <a:off x="6238875" y="3362325"/>
          <a:ext cx="2647950" cy="1304925"/>
        </a:xfrm>
        <a:prstGeom prst="ellipse">
          <a:avLst/>
        </a:prstGeom>
        <a:noFill/>
        <a:ln w="381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66675</xdr:colOff>
      <xdr:row>27</xdr:row>
      <xdr:rowOff>85725</xdr:rowOff>
    </xdr:from>
    <xdr:to>
      <xdr:col>12</xdr:col>
      <xdr:colOff>552450</xdr:colOff>
      <xdr:row>31</xdr:row>
      <xdr:rowOff>9525</xdr:rowOff>
    </xdr:to>
    <xdr:sp>
      <xdr:nvSpPr>
        <xdr:cNvPr id="2" name="TextBox 2"/>
        <xdr:cNvSpPr txBox="1">
          <a:spLocks noChangeArrowheads="1"/>
        </xdr:cNvSpPr>
      </xdr:nvSpPr>
      <xdr:spPr>
        <a:xfrm>
          <a:off x="7267575" y="5048250"/>
          <a:ext cx="1905000" cy="571500"/>
        </a:xfrm>
        <a:prstGeom prst="rect">
          <a:avLst/>
        </a:prstGeom>
        <a:solidFill>
          <a:srgbClr val="FFCC00"/>
        </a:solidFill>
        <a:ln w="9525" cmpd="sng">
          <a:solidFill>
            <a:srgbClr val="000000"/>
          </a:solidFill>
          <a:headEnd type="none"/>
          <a:tailEnd type="none"/>
        </a:ln>
      </xdr:spPr>
      <xdr:txBody>
        <a:bodyPr vertOverflow="clip" wrap="square"/>
        <a:p>
          <a:pPr algn="ctr">
            <a:defRPr/>
          </a:pPr>
          <a:r>
            <a:rPr lang="en-US" cap="none" sz="1600" b="1" i="0" u="none" baseline="0">
              <a:solidFill>
                <a:srgbClr val="0000FF"/>
              </a:solidFill>
              <a:latin typeface="Arial"/>
              <a:ea typeface="Arial"/>
              <a:cs typeface="Arial"/>
            </a:rPr>
            <a:t>Rates for Absolute Cell Referencing</a:t>
          </a:r>
        </a:p>
      </xdr:txBody>
    </xdr:sp>
    <xdr:clientData/>
  </xdr:twoCellAnchor>
  <xdr:twoCellAnchor>
    <xdr:from>
      <xdr:col>11</xdr:col>
      <xdr:colOff>504825</xdr:colOff>
      <xdr:row>24</xdr:row>
      <xdr:rowOff>28575</xdr:rowOff>
    </xdr:from>
    <xdr:to>
      <xdr:col>11</xdr:col>
      <xdr:colOff>704850</xdr:colOff>
      <xdr:row>27</xdr:row>
      <xdr:rowOff>85725</xdr:rowOff>
    </xdr:to>
    <xdr:sp>
      <xdr:nvSpPr>
        <xdr:cNvPr id="3" name="AutoShape 3"/>
        <xdr:cNvSpPr>
          <a:spLocks/>
        </xdr:cNvSpPr>
      </xdr:nvSpPr>
      <xdr:spPr>
        <a:xfrm>
          <a:off x="8372475" y="4505325"/>
          <a:ext cx="200025" cy="542925"/>
        </a:xfrm>
        <a:prstGeom prst="upArrow">
          <a:avLst/>
        </a:prstGeom>
        <a:solidFill>
          <a:srgbClr val="FF6600"/>
        </a:solidFill>
        <a:ln w="19050"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26"/>
  <sheetViews>
    <sheetView workbookViewId="0" topLeftCell="A1">
      <selection activeCell="F18" sqref="F18"/>
    </sheetView>
  </sheetViews>
  <sheetFormatPr defaultColWidth="9.140625" defaultRowHeight="12.75"/>
  <cols>
    <col min="1" max="1" width="13.57421875" style="0" customWidth="1"/>
  </cols>
  <sheetData>
    <row r="1" spans="1:11" ht="26.25">
      <c r="A1" s="23" t="s">
        <v>49</v>
      </c>
      <c r="B1" s="24"/>
      <c r="C1" s="24"/>
      <c r="D1" s="25"/>
      <c r="E1" s="25"/>
      <c r="F1" s="25"/>
      <c r="G1" s="25"/>
      <c r="H1" s="25"/>
      <c r="I1" s="25"/>
      <c r="J1" s="25"/>
      <c r="K1" s="25"/>
    </row>
    <row r="2" spans="1:11" ht="12.75">
      <c r="A2" s="25"/>
      <c r="B2" s="25"/>
      <c r="C2" s="25"/>
      <c r="D2" s="25"/>
      <c r="E2" s="25"/>
      <c r="F2" s="25"/>
      <c r="G2" s="25"/>
      <c r="H2" s="25"/>
      <c r="I2" s="25"/>
      <c r="J2" s="25"/>
      <c r="K2" s="25"/>
    </row>
    <row r="3" spans="1:11" ht="12.75">
      <c r="A3" s="25"/>
      <c r="B3" s="25"/>
      <c r="C3" s="25"/>
      <c r="D3" s="25"/>
      <c r="E3" s="25"/>
      <c r="F3" s="25"/>
      <c r="G3" s="25"/>
      <c r="H3" s="25"/>
      <c r="I3" s="25"/>
      <c r="J3" s="25"/>
      <c r="K3" s="25"/>
    </row>
    <row r="4" spans="1:11" ht="12.75">
      <c r="A4" s="25"/>
      <c r="B4" s="25"/>
      <c r="C4" s="25"/>
      <c r="D4" s="25"/>
      <c r="E4" s="25"/>
      <c r="F4" s="25"/>
      <c r="G4" s="25"/>
      <c r="H4" s="25"/>
      <c r="I4" s="25"/>
      <c r="J4" s="25"/>
      <c r="K4" s="25"/>
    </row>
    <row r="5" spans="1:11" ht="12.75">
      <c r="A5" s="25"/>
      <c r="B5" s="25"/>
      <c r="C5" s="25"/>
      <c r="D5" s="25"/>
      <c r="E5" s="25"/>
      <c r="F5" s="25"/>
      <c r="G5" s="25"/>
      <c r="H5" s="25"/>
      <c r="I5" s="25"/>
      <c r="J5" s="25"/>
      <c r="K5" s="25"/>
    </row>
    <row r="6" spans="1:11" ht="12.75">
      <c r="A6" s="25"/>
      <c r="B6" s="25"/>
      <c r="C6" s="25"/>
      <c r="D6" s="25"/>
      <c r="E6" s="25"/>
      <c r="F6" s="25"/>
      <c r="G6" s="25"/>
      <c r="H6" s="25"/>
      <c r="I6" s="25"/>
      <c r="J6" s="25"/>
      <c r="K6" s="25"/>
    </row>
    <row r="7" spans="1:11" ht="12.75">
      <c r="A7" s="25"/>
      <c r="B7" s="25"/>
      <c r="C7" s="25"/>
      <c r="D7" s="25"/>
      <c r="E7" s="25"/>
      <c r="F7" s="25"/>
      <c r="G7" s="25"/>
      <c r="H7" s="25"/>
      <c r="I7" s="25"/>
      <c r="J7" s="25"/>
      <c r="K7" s="25"/>
    </row>
    <row r="8" spans="1:11" ht="12.75">
      <c r="A8" s="25"/>
      <c r="B8" s="25"/>
      <c r="C8" s="25"/>
      <c r="D8" s="25"/>
      <c r="E8" s="25"/>
      <c r="F8" s="25"/>
      <c r="G8" s="25"/>
      <c r="H8" s="25"/>
      <c r="I8" s="25"/>
      <c r="J8" s="25"/>
      <c r="K8" s="25"/>
    </row>
    <row r="9" spans="1:11" ht="41.25" customHeight="1">
      <c r="A9" s="34" t="s">
        <v>50</v>
      </c>
      <c r="B9" s="35"/>
      <c r="C9" s="35"/>
      <c r="D9" s="35"/>
      <c r="E9" s="35"/>
      <c r="F9" s="35"/>
      <c r="G9" s="35"/>
      <c r="H9" s="35"/>
      <c r="I9" s="35"/>
      <c r="J9" s="35"/>
      <c r="K9" s="36"/>
    </row>
    <row r="12" spans="1:2" ht="12.75">
      <c r="A12" s="14" t="s">
        <v>30</v>
      </c>
      <c r="B12" t="s">
        <v>33</v>
      </c>
    </row>
    <row r="13" ht="12.75">
      <c r="A13" s="14"/>
    </row>
    <row r="14" spans="1:2" ht="12.75">
      <c r="A14" s="14"/>
      <c r="B14" t="s">
        <v>34</v>
      </c>
    </row>
    <row r="15" ht="12.75">
      <c r="A15" s="14"/>
    </row>
    <row r="16" spans="1:2" ht="12.75">
      <c r="A16" s="14" t="s">
        <v>31</v>
      </c>
      <c r="B16" t="s">
        <v>35</v>
      </c>
    </row>
    <row r="17" ht="12.75">
      <c r="A17" s="14"/>
    </row>
    <row r="18" spans="1:2" ht="12.75">
      <c r="A18" s="14"/>
      <c r="B18" t="s">
        <v>36</v>
      </c>
    </row>
    <row r="19" ht="12.75">
      <c r="A19" s="14"/>
    </row>
    <row r="20" ht="12.75">
      <c r="A20" s="14"/>
    </row>
    <row r="21" ht="12.75">
      <c r="A21" s="14" t="s">
        <v>32</v>
      </c>
    </row>
    <row r="22" spans="2:3" ht="12.75">
      <c r="B22">
        <v>1</v>
      </c>
      <c r="C22">
        <v>2</v>
      </c>
    </row>
    <row r="24" spans="2:3" ht="12.75">
      <c r="B24">
        <v>1</v>
      </c>
      <c r="C24">
        <v>3</v>
      </c>
    </row>
    <row r="26" spans="2:3" ht="12.75">
      <c r="B26">
        <v>1</v>
      </c>
      <c r="C26">
        <v>4</v>
      </c>
    </row>
  </sheetData>
  <mergeCells count="1">
    <mergeCell ref="A9:K9"/>
  </mergeCells>
  <printOptions/>
  <pageMargins left="0.75" right="0.75" top="1" bottom="1" header="0.5" footer="0.5"/>
  <pageSetup orientation="portrait" paperSize="9"/>
  <drawing r:id="rId4"/>
  <legacyDrawing r:id="rId3"/>
  <oleObjects>
    <oleObject progId="Paint.Picture" shapeId="710768" r:id="rId1"/>
    <oleObject progId="Paint.Picture" shapeId="802710" r:id="rId2"/>
  </oleObjects>
</worksheet>
</file>

<file path=xl/worksheets/sheet2.xml><?xml version="1.0" encoding="utf-8"?>
<worksheet xmlns="http://schemas.openxmlformats.org/spreadsheetml/2006/main" xmlns:r="http://schemas.openxmlformats.org/officeDocument/2006/relationships">
  <dimension ref="A1:Q32"/>
  <sheetViews>
    <sheetView workbookViewId="0" topLeftCell="A1">
      <selection activeCell="K27" sqref="K27"/>
    </sheetView>
  </sheetViews>
  <sheetFormatPr defaultColWidth="9.140625" defaultRowHeight="12.75"/>
  <cols>
    <col min="1" max="1" width="6.57421875" style="0" customWidth="1"/>
    <col min="2" max="2" width="3.421875" style="0" customWidth="1"/>
    <col min="3" max="3" width="5.7109375" style="0" customWidth="1"/>
    <col min="4" max="4" width="3.8515625" style="0" customWidth="1"/>
    <col min="5" max="5" width="8.57421875" style="0" customWidth="1"/>
    <col min="6" max="6" width="2.8515625" style="0" customWidth="1"/>
    <col min="7" max="7" width="1.1484375" style="0" customWidth="1"/>
    <col min="10" max="10" width="6.00390625" style="0" customWidth="1"/>
    <col min="12" max="12" width="4.7109375" style="0" customWidth="1"/>
    <col min="13" max="13" width="8.28125" style="0" customWidth="1"/>
  </cols>
  <sheetData>
    <row r="1" spans="1:7" ht="23.25">
      <c r="A1" s="37" t="s">
        <v>39</v>
      </c>
      <c r="B1" s="37"/>
      <c r="C1" s="37"/>
      <c r="D1" s="37"/>
      <c r="E1" s="37"/>
      <c r="F1" s="37"/>
      <c r="G1" s="37"/>
    </row>
    <row r="3" spans="1:7" ht="12.75">
      <c r="A3">
        <v>1</v>
      </c>
      <c r="B3" s="5" t="s">
        <v>37</v>
      </c>
      <c r="C3">
        <v>7</v>
      </c>
      <c r="E3">
        <f>A3*C3</f>
        <v>7</v>
      </c>
      <c r="G3" s="18"/>
    </row>
    <row r="4" spans="1:7" ht="12.75">
      <c r="A4">
        <v>2</v>
      </c>
      <c r="B4" s="5" t="s">
        <v>37</v>
      </c>
      <c r="C4">
        <v>7</v>
      </c>
      <c r="E4">
        <f aca="true" t="shared" si="0" ref="E4:E14">A4*C4</f>
        <v>14</v>
      </c>
      <c r="G4" s="18"/>
    </row>
    <row r="5" spans="1:7" ht="12.75">
      <c r="A5">
        <v>3</v>
      </c>
      <c r="B5" s="5" t="s">
        <v>37</v>
      </c>
      <c r="C5">
        <v>7</v>
      </c>
      <c r="E5">
        <f t="shared" si="0"/>
        <v>21</v>
      </c>
      <c r="G5" s="18"/>
    </row>
    <row r="6" spans="1:7" ht="12.75">
      <c r="A6">
        <v>4</v>
      </c>
      <c r="B6" s="5" t="s">
        <v>37</v>
      </c>
      <c r="C6">
        <v>7</v>
      </c>
      <c r="E6">
        <f t="shared" si="0"/>
        <v>28</v>
      </c>
      <c r="G6" s="18"/>
    </row>
    <row r="7" spans="1:7" ht="12.75">
      <c r="A7">
        <v>5</v>
      </c>
      <c r="B7" s="5" t="s">
        <v>37</v>
      </c>
      <c r="C7">
        <v>7</v>
      </c>
      <c r="E7">
        <f t="shared" si="0"/>
        <v>35</v>
      </c>
      <c r="G7" s="18"/>
    </row>
    <row r="8" spans="1:7" ht="12.75">
      <c r="A8">
        <v>6</v>
      </c>
      <c r="B8" s="5" t="s">
        <v>37</v>
      </c>
      <c r="C8">
        <v>7</v>
      </c>
      <c r="E8">
        <f t="shared" si="0"/>
        <v>42</v>
      </c>
      <c r="G8" s="18"/>
    </row>
    <row r="9" spans="1:7" ht="12.75">
      <c r="A9">
        <v>7</v>
      </c>
      <c r="B9" s="5" t="s">
        <v>37</v>
      </c>
      <c r="C9">
        <v>7</v>
      </c>
      <c r="E9">
        <f t="shared" si="0"/>
        <v>49</v>
      </c>
      <c r="G9" s="18"/>
    </row>
    <row r="10" spans="1:7" ht="12.75">
      <c r="A10">
        <v>8</v>
      </c>
      <c r="B10" s="5" t="s">
        <v>37</v>
      </c>
      <c r="C10">
        <v>7</v>
      </c>
      <c r="E10">
        <f t="shared" si="0"/>
        <v>56</v>
      </c>
      <c r="G10" s="18"/>
    </row>
    <row r="11" spans="1:7" ht="12.75">
      <c r="A11">
        <v>9</v>
      </c>
      <c r="B11" s="5" t="s">
        <v>37</v>
      </c>
      <c r="C11">
        <v>7</v>
      </c>
      <c r="E11">
        <f t="shared" si="0"/>
        <v>63</v>
      </c>
      <c r="G11" s="18"/>
    </row>
    <row r="12" spans="1:7" ht="12.75">
      <c r="A12">
        <v>10</v>
      </c>
      <c r="B12" s="5" t="s">
        <v>37</v>
      </c>
      <c r="C12">
        <v>7</v>
      </c>
      <c r="E12">
        <f t="shared" si="0"/>
        <v>70</v>
      </c>
      <c r="G12" s="18"/>
    </row>
    <row r="13" spans="1:17" ht="12.75" customHeight="1">
      <c r="A13">
        <v>11</v>
      </c>
      <c r="B13" s="5" t="s">
        <v>37</v>
      </c>
      <c r="C13">
        <v>7</v>
      </c>
      <c r="E13">
        <f t="shared" si="0"/>
        <v>77</v>
      </c>
      <c r="G13" s="18"/>
      <c r="N13" s="39" t="s">
        <v>56</v>
      </c>
      <c r="O13" s="39"/>
      <c r="P13" s="39"/>
      <c r="Q13" s="39"/>
    </row>
    <row r="14" spans="1:17" ht="12.75">
      <c r="A14">
        <v>12</v>
      </c>
      <c r="B14" s="5" t="s">
        <v>37</v>
      </c>
      <c r="C14">
        <v>7</v>
      </c>
      <c r="E14">
        <f t="shared" si="0"/>
        <v>84</v>
      </c>
      <c r="G14" s="18"/>
      <c r="N14" s="39"/>
      <c r="O14" s="39"/>
      <c r="P14" s="39"/>
      <c r="Q14" s="39"/>
    </row>
    <row r="15" spans="7:17" ht="12.75">
      <c r="G15" s="18"/>
      <c r="N15" s="39"/>
      <c r="O15" s="39"/>
      <c r="P15" s="39"/>
      <c r="Q15" s="39"/>
    </row>
    <row r="16" spans="7:17" ht="12.75">
      <c r="G16" s="18"/>
      <c r="N16" s="39"/>
      <c r="O16" s="39"/>
      <c r="P16" s="39"/>
      <c r="Q16" s="39"/>
    </row>
    <row r="17" spans="1:17" ht="23.25">
      <c r="A17" s="38" t="s">
        <v>40</v>
      </c>
      <c r="B17" s="38"/>
      <c r="C17" s="38"/>
      <c r="D17" s="38"/>
      <c r="E17" s="38"/>
      <c r="F17" s="38"/>
      <c r="G17" s="38"/>
      <c r="H17" s="38"/>
      <c r="I17" s="38"/>
      <c r="J17" s="38"/>
      <c r="K17" s="38"/>
      <c r="L17" s="38"/>
      <c r="N17" s="39"/>
      <c r="O17" s="39"/>
      <c r="P17" s="39"/>
      <c r="Q17" s="39"/>
    </row>
    <row r="18" spans="7:17" ht="13.5" thickBot="1">
      <c r="G18" s="18"/>
      <c r="N18" s="39"/>
      <c r="O18" s="39"/>
      <c r="P18" s="39"/>
      <c r="Q18" s="39"/>
    </row>
    <row r="19" spans="7:17" ht="14.25" customHeight="1" thickBot="1">
      <c r="G19" s="18"/>
      <c r="J19" s="19" t="s">
        <v>38</v>
      </c>
      <c r="L19" s="20">
        <v>7</v>
      </c>
      <c r="N19" s="39"/>
      <c r="O19" s="39"/>
      <c r="P19" s="39"/>
      <c r="Q19" s="39"/>
    </row>
    <row r="20" spans="7:17" ht="12.75">
      <c r="G20" s="18"/>
      <c r="N20" s="39"/>
      <c r="O20" s="39"/>
      <c r="P20" s="39"/>
      <c r="Q20" s="39"/>
    </row>
    <row r="21" spans="1:17" ht="12.75">
      <c r="A21">
        <v>1</v>
      </c>
      <c r="B21" s="5" t="s">
        <v>37</v>
      </c>
      <c r="C21">
        <f>$L$19</f>
        <v>7</v>
      </c>
      <c r="E21">
        <f aca="true" t="shared" si="1" ref="E21:E32">A21*C21</f>
        <v>7</v>
      </c>
      <c r="G21" s="18"/>
      <c r="I21">
        <v>1</v>
      </c>
      <c r="J21">
        <f>I21*$L$19</f>
        <v>7</v>
      </c>
      <c r="L21" t="s">
        <v>51</v>
      </c>
      <c r="N21" s="39"/>
      <c r="O21" s="39"/>
      <c r="P21" s="39"/>
      <c r="Q21" s="39"/>
    </row>
    <row r="22" spans="1:17" ht="12.75">
      <c r="A22">
        <v>2</v>
      </c>
      <c r="B22" s="5" t="s">
        <v>37</v>
      </c>
      <c r="C22">
        <f aca="true" t="shared" si="2" ref="C22:C32">$L$19</f>
        <v>7</v>
      </c>
      <c r="E22">
        <f t="shared" si="1"/>
        <v>14</v>
      </c>
      <c r="G22" s="18"/>
      <c r="I22">
        <v>2</v>
      </c>
      <c r="J22">
        <f aca="true" t="shared" si="3" ref="J22:J32">I22*$L$19</f>
        <v>14</v>
      </c>
      <c r="L22" t="s">
        <v>52</v>
      </c>
      <c r="N22" s="39"/>
      <c r="O22" s="39"/>
      <c r="P22" s="39"/>
      <c r="Q22" s="39"/>
    </row>
    <row r="23" spans="1:12" ht="12.75">
      <c r="A23">
        <v>3</v>
      </c>
      <c r="B23" s="5" t="s">
        <v>37</v>
      </c>
      <c r="C23">
        <f t="shared" si="2"/>
        <v>7</v>
      </c>
      <c r="E23">
        <f t="shared" si="1"/>
        <v>21</v>
      </c>
      <c r="G23" s="18"/>
      <c r="I23">
        <v>3</v>
      </c>
      <c r="J23">
        <f t="shared" si="3"/>
        <v>21</v>
      </c>
      <c r="L23" t="s">
        <v>53</v>
      </c>
    </row>
    <row r="24" spans="1:12" ht="12.75">
      <c r="A24">
        <v>4</v>
      </c>
      <c r="B24" s="5" t="s">
        <v>37</v>
      </c>
      <c r="C24">
        <f t="shared" si="2"/>
        <v>7</v>
      </c>
      <c r="E24">
        <f t="shared" si="1"/>
        <v>28</v>
      </c>
      <c r="G24" s="18"/>
      <c r="I24">
        <v>4</v>
      </c>
      <c r="J24">
        <f t="shared" si="3"/>
        <v>28</v>
      </c>
      <c r="L24" t="s">
        <v>54</v>
      </c>
    </row>
    <row r="25" spans="1:12" ht="12.75">
      <c r="A25">
        <v>5</v>
      </c>
      <c r="B25" s="5" t="s">
        <v>37</v>
      </c>
      <c r="C25">
        <f t="shared" si="2"/>
        <v>7</v>
      </c>
      <c r="E25">
        <f t="shared" si="1"/>
        <v>35</v>
      </c>
      <c r="G25" s="18"/>
      <c r="I25">
        <v>5</v>
      </c>
      <c r="J25">
        <f t="shared" si="3"/>
        <v>35</v>
      </c>
      <c r="L25" t="s">
        <v>55</v>
      </c>
    </row>
    <row r="26" spans="1:10" ht="12.75">
      <c r="A26">
        <v>6</v>
      </c>
      <c r="B26" s="5" t="s">
        <v>37</v>
      </c>
      <c r="C26">
        <f t="shared" si="2"/>
        <v>7</v>
      </c>
      <c r="E26">
        <f t="shared" si="1"/>
        <v>42</v>
      </c>
      <c r="G26" s="18"/>
      <c r="I26">
        <v>6</v>
      </c>
      <c r="J26">
        <f t="shared" si="3"/>
        <v>42</v>
      </c>
    </row>
    <row r="27" spans="1:10" ht="12.75">
      <c r="A27">
        <v>7</v>
      </c>
      <c r="B27" s="5" t="s">
        <v>37</v>
      </c>
      <c r="C27">
        <f t="shared" si="2"/>
        <v>7</v>
      </c>
      <c r="E27">
        <f t="shared" si="1"/>
        <v>49</v>
      </c>
      <c r="G27" s="18"/>
      <c r="I27">
        <v>7</v>
      </c>
      <c r="J27">
        <f t="shared" si="3"/>
        <v>49</v>
      </c>
    </row>
    <row r="28" spans="1:10" ht="12.75">
      <c r="A28">
        <v>8</v>
      </c>
      <c r="B28" s="5" t="s">
        <v>37</v>
      </c>
      <c r="C28">
        <f t="shared" si="2"/>
        <v>7</v>
      </c>
      <c r="E28">
        <f t="shared" si="1"/>
        <v>56</v>
      </c>
      <c r="G28" s="18"/>
      <c r="I28">
        <v>8</v>
      </c>
      <c r="J28">
        <f t="shared" si="3"/>
        <v>56</v>
      </c>
    </row>
    <row r="29" spans="1:10" ht="12.75">
      <c r="A29">
        <v>9</v>
      </c>
      <c r="B29" s="5" t="s">
        <v>37</v>
      </c>
      <c r="C29">
        <f t="shared" si="2"/>
        <v>7</v>
      </c>
      <c r="E29">
        <f t="shared" si="1"/>
        <v>63</v>
      </c>
      <c r="G29" s="18"/>
      <c r="I29">
        <v>9</v>
      </c>
      <c r="J29">
        <f t="shared" si="3"/>
        <v>63</v>
      </c>
    </row>
    <row r="30" spans="1:10" ht="12.75">
      <c r="A30">
        <v>10</v>
      </c>
      <c r="B30" s="5" t="s">
        <v>37</v>
      </c>
      <c r="C30">
        <f t="shared" si="2"/>
        <v>7</v>
      </c>
      <c r="E30">
        <f t="shared" si="1"/>
        <v>70</v>
      </c>
      <c r="G30" s="18"/>
      <c r="I30">
        <v>10</v>
      </c>
      <c r="J30">
        <f t="shared" si="3"/>
        <v>70</v>
      </c>
    </row>
    <row r="31" spans="1:10" ht="12.75">
      <c r="A31">
        <v>11</v>
      </c>
      <c r="B31" s="5" t="s">
        <v>37</v>
      </c>
      <c r="C31">
        <f t="shared" si="2"/>
        <v>7</v>
      </c>
      <c r="E31">
        <f t="shared" si="1"/>
        <v>77</v>
      </c>
      <c r="G31" s="18"/>
      <c r="I31">
        <v>11</v>
      </c>
      <c r="J31">
        <f t="shared" si="3"/>
        <v>77</v>
      </c>
    </row>
    <row r="32" spans="1:10" ht="12.75">
      <c r="A32">
        <v>12</v>
      </c>
      <c r="B32" s="5" t="s">
        <v>37</v>
      </c>
      <c r="C32">
        <f t="shared" si="2"/>
        <v>7</v>
      </c>
      <c r="E32">
        <f t="shared" si="1"/>
        <v>84</v>
      </c>
      <c r="G32" s="18"/>
      <c r="I32">
        <v>12</v>
      </c>
      <c r="J32">
        <f t="shared" si="3"/>
        <v>84</v>
      </c>
    </row>
  </sheetData>
  <mergeCells count="3">
    <mergeCell ref="A1:G1"/>
    <mergeCell ref="A17:L17"/>
    <mergeCell ref="N13:Q22"/>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3:H37"/>
  <sheetViews>
    <sheetView workbookViewId="0" topLeftCell="A1">
      <selection activeCell="F11" sqref="F11"/>
    </sheetView>
  </sheetViews>
  <sheetFormatPr defaultColWidth="9.140625" defaultRowHeight="12.75"/>
  <cols>
    <col min="1" max="1" width="18.28125" style="0" customWidth="1"/>
    <col min="2" max="2" width="10.28125" style="0" customWidth="1"/>
    <col min="4" max="4" width="10.57421875" style="0" customWidth="1"/>
  </cols>
  <sheetData>
    <row r="3" spans="2:8" ht="12.75">
      <c r="B3" s="21" t="s">
        <v>57</v>
      </c>
      <c r="C3" s="21" t="s">
        <v>46</v>
      </c>
      <c r="D3" s="21" t="s">
        <v>48</v>
      </c>
      <c r="G3" t="s">
        <v>47</v>
      </c>
      <c r="H3" s="22">
        <v>0.1</v>
      </c>
    </row>
    <row r="4" spans="1:4" ht="12.75">
      <c r="A4" t="s">
        <v>41</v>
      </c>
      <c r="B4" s="1">
        <v>75</v>
      </c>
      <c r="C4" s="26"/>
      <c r="D4" s="2"/>
    </row>
    <row r="5" spans="1:4" ht="12.75">
      <c r="A5" t="s">
        <v>44</v>
      </c>
      <c r="B5" s="1">
        <v>1248</v>
      </c>
      <c r="C5" s="26"/>
      <c r="D5" s="2"/>
    </row>
    <row r="6" spans="1:5" ht="12.75">
      <c r="A6" t="s">
        <v>42</v>
      </c>
      <c r="B6" s="1">
        <v>256</v>
      </c>
      <c r="C6" s="26"/>
      <c r="D6" s="2"/>
      <c r="E6" s="14" t="s">
        <v>68</v>
      </c>
    </row>
    <row r="7" spans="1:6" ht="12.75">
      <c r="A7" t="s">
        <v>43</v>
      </c>
      <c r="B7" s="1">
        <v>38.5</v>
      </c>
      <c r="C7" s="26"/>
      <c r="D7" s="2"/>
      <c r="E7" s="28">
        <v>1</v>
      </c>
      <c r="F7" t="s">
        <v>69</v>
      </c>
    </row>
    <row r="8" spans="1:6" ht="12.75">
      <c r="A8" t="s">
        <v>45</v>
      </c>
      <c r="B8" s="1">
        <v>125</v>
      </c>
      <c r="C8" s="26"/>
      <c r="D8" s="2"/>
      <c r="E8" s="28">
        <v>2</v>
      </c>
      <c r="F8" t="s">
        <v>70</v>
      </c>
    </row>
    <row r="9" spans="1:6" ht="12.75">
      <c r="A9" t="s">
        <v>59</v>
      </c>
      <c r="B9" s="1">
        <v>879.99</v>
      </c>
      <c r="C9" s="26"/>
      <c r="D9" s="2"/>
      <c r="E9" s="28">
        <v>3</v>
      </c>
      <c r="F9" t="s">
        <v>71</v>
      </c>
    </row>
    <row r="10" spans="1:6" ht="12.75">
      <c r="A10" t="s">
        <v>60</v>
      </c>
      <c r="B10" s="1">
        <v>2578</v>
      </c>
      <c r="C10" s="26"/>
      <c r="D10" s="2"/>
      <c r="E10" s="28">
        <v>4</v>
      </c>
      <c r="F10" t="s">
        <v>72</v>
      </c>
    </row>
    <row r="11" spans="1:4" ht="12.75">
      <c r="A11" t="s">
        <v>61</v>
      </c>
      <c r="B11" s="1">
        <v>3500</v>
      </c>
      <c r="C11" s="26"/>
      <c r="D11" s="2"/>
    </row>
    <row r="12" spans="1:4" ht="12.75">
      <c r="A12" t="s">
        <v>62</v>
      </c>
      <c r="B12" s="1">
        <v>859</v>
      </c>
      <c r="C12" s="26"/>
      <c r="D12" s="2"/>
    </row>
    <row r="13" spans="1:4" ht="12.75">
      <c r="A13" t="s">
        <v>63</v>
      </c>
      <c r="B13" s="1">
        <v>537</v>
      </c>
      <c r="C13" s="26"/>
      <c r="D13" s="2"/>
    </row>
    <row r="15" spans="1:4" ht="13.5" thickBot="1">
      <c r="A15" s="14" t="s">
        <v>58</v>
      </c>
      <c r="D15" s="27"/>
    </row>
    <row r="16" ht="13.5" thickTop="1"/>
    <row r="18" spans="1:3" ht="12.75">
      <c r="A18" s="19" t="s">
        <v>64</v>
      </c>
      <c r="C18" s="19" t="s">
        <v>65</v>
      </c>
    </row>
    <row r="20" ht="12.75">
      <c r="A20" s="19" t="s">
        <v>66</v>
      </c>
    </row>
    <row r="23" s="14" customFormat="1" ht="12.75">
      <c r="A23" s="14" t="s">
        <v>67</v>
      </c>
    </row>
    <row r="25" spans="2:8" ht="12.75">
      <c r="B25" s="21" t="s">
        <v>57</v>
      </c>
      <c r="C25" s="21" t="s">
        <v>46</v>
      </c>
      <c r="D25" s="21" t="s">
        <v>48</v>
      </c>
      <c r="G25" t="s">
        <v>47</v>
      </c>
      <c r="H25" s="22">
        <v>0.1</v>
      </c>
    </row>
    <row r="26" spans="1:4" ht="12.75">
      <c r="A26" t="s">
        <v>41</v>
      </c>
      <c r="B26" s="1">
        <v>75</v>
      </c>
      <c r="C26" s="26">
        <f aca="true" t="shared" si="0" ref="C26:C35">B26*$H$25</f>
        <v>7.5</v>
      </c>
      <c r="D26" s="2">
        <f aca="true" t="shared" si="1" ref="D26:D35">SUM(B26:C26)</f>
        <v>82.5</v>
      </c>
    </row>
    <row r="27" spans="1:4" ht="12.75">
      <c r="A27" t="s">
        <v>44</v>
      </c>
      <c r="B27" s="1">
        <v>1248</v>
      </c>
      <c r="C27" s="26">
        <f t="shared" si="0"/>
        <v>124.80000000000001</v>
      </c>
      <c r="D27" s="2">
        <f t="shared" si="1"/>
        <v>1372.8</v>
      </c>
    </row>
    <row r="28" spans="1:4" ht="12.75">
      <c r="A28" t="s">
        <v>42</v>
      </c>
      <c r="B28" s="1">
        <v>256</v>
      </c>
      <c r="C28" s="26">
        <f t="shared" si="0"/>
        <v>25.6</v>
      </c>
      <c r="D28" s="2">
        <f t="shared" si="1"/>
        <v>281.6</v>
      </c>
    </row>
    <row r="29" spans="1:4" ht="12.75">
      <c r="A29" t="s">
        <v>43</v>
      </c>
      <c r="B29" s="1">
        <v>38.5</v>
      </c>
      <c r="C29" s="26">
        <f t="shared" si="0"/>
        <v>3.85</v>
      </c>
      <c r="D29" s="2">
        <f t="shared" si="1"/>
        <v>42.35</v>
      </c>
    </row>
    <row r="30" spans="1:4" ht="12.75">
      <c r="A30" t="s">
        <v>45</v>
      </c>
      <c r="B30" s="1">
        <v>125</v>
      </c>
      <c r="C30" s="26">
        <f t="shared" si="0"/>
        <v>12.5</v>
      </c>
      <c r="D30" s="2">
        <f t="shared" si="1"/>
        <v>137.5</v>
      </c>
    </row>
    <row r="31" spans="1:4" ht="12.75">
      <c r="A31" t="s">
        <v>59</v>
      </c>
      <c r="B31" s="1">
        <v>879.99</v>
      </c>
      <c r="C31" s="26">
        <f t="shared" si="0"/>
        <v>87.99900000000001</v>
      </c>
      <c r="D31" s="2">
        <f t="shared" si="1"/>
        <v>967.989</v>
      </c>
    </row>
    <row r="32" spans="1:4" ht="12.75">
      <c r="A32" t="s">
        <v>60</v>
      </c>
      <c r="B32" s="1">
        <v>2578</v>
      </c>
      <c r="C32" s="26">
        <f t="shared" si="0"/>
        <v>257.8</v>
      </c>
      <c r="D32" s="2">
        <f t="shared" si="1"/>
        <v>2835.8</v>
      </c>
    </row>
    <row r="33" spans="1:4" ht="12.75">
      <c r="A33" t="s">
        <v>61</v>
      </c>
      <c r="B33" s="1">
        <v>3500</v>
      </c>
      <c r="C33" s="26">
        <f t="shared" si="0"/>
        <v>350</v>
      </c>
      <c r="D33" s="2">
        <f t="shared" si="1"/>
        <v>3850</v>
      </c>
    </row>
    <row r="34" spans="1:4" ht="12.75">
      <c r="A34" t="s">
        <v>62</v>
      </c>
      <c r="B34" s="1">
        <v>859</v>
      </c>
      <c r="C34" s="26">
        <f t="shared" si="0"/>
        <v>85.9</v>
      </c>
      <c r="D34" s="2">
        <f t="shared" si="1"/>
        <v>944.9</v>
      </c>
    </row>
    <row r="35" spans="1:4" ht="12.75">
      <c r="A35" t="s">
        <v>63</v>
      </c>
      <c r="B35" s="1">
        <v>537</v>
      </c>
      <c r="C35" s="26">
        <f t="shared" si="0"/>
        <v>53.7</v>
      </c>
      <c r="D35" s="2">
        <f t="shared" si="1"/>
        <v>590.7</v>
      </c>
    </row>
    <row r="37" spans="1:4" ht="13.5" thickBot="1">
      <c r="A37" s="14" t="s">
        <v>58</v>
      </c>
      <c r="D37" s="27"/>
    </row>
    <row r="38" ht="13.5" thickTop="1"/>
  </sheetData>
  <printOptions/>
  <pageMargins left="0.7480314960629921" right="0.7480314960629921" top="0.5905511811023623" bottom="0.5905511811023623" header="0.5118110236220472" footer="0.5118110236220472"/>
  <pageSetup horizontalDpi="600" verticalDpi="600" orientation="landscape" r:id="rId3"/>
  <legacyDrawing r:id="rId2"/>
  <oleObjects>
    <oleObject progId="Paint.Picture" shapeId="998809" r:id="rId1"/>
  </oleObjects>
</worksheet>
</file>

<file path=xl/worksheets/sheet4.xml><?xml version="1.0" encoding="utf-8"?>
<worksheet xmlns="http://schemas.openxmlformats.org/spreadsheetml/2006/main" xmlns:r="http://schemas.openxmlformats.org/officeDocument/2006/relationships">
  <dimension ref="A1:M37"/>
  <sheetViews>
    <sheetView tabSelected="1" workbookViewId="0" topLeftCell="A3">
      <selection activeCell="A27" sqref="A27"/>
    </sheetView>
  </sheetViews>
  <sheetFormatPr defaultColWidth="9.140625" defaultRowHeight="12.75"/>
  <cols>
    <col min="1" max="1" width="11.140625" style="0" customWidth="1"/>
    <col min="3" max="3" width="9.00390625" style="0" customWidth="1"/>
    <col min="4" max="4" width="7.140625" style="0" customWidth="1"/>
    <col min="5" max="5" width="12.00390625" style="0" customWidth="1"/>
    <col min="6" max="6" width="11.00390625" style="0" customWidth="1"/>
    <col min="7" max="7" width="11.421875" style="0" customWidth="1"/>
    <col min="8" max="8" width="10.8515625" style="0" customWidth="1"/>
    <col min="9" max="9" width="10.7109375" style="0" customWidth="1"/>
    <col min="10" max="10" width="8.00390625" style="0" customWidth="1"/>
    <col min="11" max="11" width="8.8515625" style="0" customWidth="1"/>
    <col min="12" max="12" width="11.28125" style="0" customWidth="1"/>
    <col min="13" max="13" width="12.8515625" style="0" customWidth="1"/>
  </cols>
  <sheetData>
    <row r="1" spans="1:13" ht="30">
      <c r="A1" s="40" t="s">
        <v>23</v>
      </c>
      <c r="B1" s="40"/>
      <c r="C1" s="40"/>
      <c r="D1" s="40"/>
      <c r="E1" s="40"/>
      <c r="F1" s="40"/>
      <c r="G1" s="40"/>
      <c r="H1" s="40"/>
      <c r="I1" s="40"/>
      <c r="J1" s="40"/>
      <c r="K1" s="40"/>
      <c r="L1" s="40"/>
      <c r="M1" s="40"/>
    </row>
    <row r="3" spans="2:13" ht="42" customHeight="1">
      <c r="B3" s="6" t="s">
        <v>10</v>
      </c>
      <c r="C3" s="6" t="s">
        <v>11</v>
      </c>
      <c r="D3" s="12" t="s">
        <v>12</v>
      </c>
      <c r="E3" s="12" t="s">
        <v>22</v>
      </c>
      <c r="F3" s="12" t="s">
        <v>13</v>
      </c>
      <c r="G3" s="8" t="s">
        <v>14</v>
      </c>
      <c r="H3" s="11" t="s">
        <v>15</v>
      </c>
      <c r="I3" s="11" t="s">
        <v>21</v>
      </c>
      <c r="J3" s="11" t="s">
        <v>16</v>
      </c>
      <c r="K3" s="11" t="s">
        <v>17</v>
      </c>
      <c r="L3" s="9" t="s">
        <v>18</v>
      </c>
      <c r="M3" s="10" t="s">
        <v>19</v>
      </c>
    </row>
    <row r="4" spans="1:13" ht="12.75">
      <c r="A4" t="s">
        <v>0</v>
      </c>
      <c r="B4" s="5">
        <v>25</v>
      </c>
      <c r="C4" s="5">
        <v>20</v>
      </c>
      <c r="E4" s="1"/>
      <c r="F4" s="1"/>
      <c r="G4" s="3"/>
      <c r="H4" s="4"/>
      <c r="I4" s="4"/>
      <c r="J4" s="5"/>
      <c r="K4" s="1"/>
      <c r="L4" s="4"/>
      <c r="M4" s="2"/>
    </row>
    <row r="5" spans="1:13" ht="12.75">
      <c r="A5" t="s">
        <v>1</v>
      </c>
      <c r="B5" s="5">
        <v>38</v>
      </c>
      <c r="C5" s="5">
        <v>16</v>
      </c>
      <c r="E5" s="1"/>
      <c r="F5" s="1"/>
      <c r="G5" s="3"/>
      <c r="H5" s="4"/>
      <c r="I5" s="4"/>
      <c r="J5" s="5"/>
      <c r="K5" s="1"/>
      <c r="L5" s="4"/>
      <c r="M5" s="2"/>
    </row>
    <row r="6" spans="1:13" ht="12.75">
      <c r="A6" t="s">
        <v>2</v>
      </c>
      <c r="B6" s="5">
        <v>38</v>
      </c>
      <c r="C6" s="5">
        <v>20</v>
      </c>
      <c r="E6" s="1"/>
      <c r="F6" s="1"/>
      <c r="G6" s="3"/>
      <c r="H6" s="4"/>
      <c r="I6" s="4"/>
      <c r="J6" s="5"/>
      <c r="K6" s="1"/>
      <c r="L6" s="4"/>
      <c r="M6" s="2"/>
    </row>
    <row r="7" spans="1:13" ht="12.75">
      <c r="A7" t="s">
        <v>3</v>
      </c>
      <c r="B7" s="5">
        <v>38</v>
      </c>
      <c r="C7" s="5">
        <v>18</v>
      </c>
      <c r="E7" s="1"/>
      <c r="F7" s="1"/>
      <c r="G7" s="3"/>
      <c r="H7" s="4"/>
      <c r="I7" s="4"/>
      <c r="J7" s="5"/>
      <c r="K7" s="1"/>
      <c r="L7" s="4"/>
      <c r="M7" s="2"/>
    </row>
    <row r="8" spans="1:13" ht="12.75">
      <c r="A8" t="s">
        <v>4</v>
      </c>
      <c r="B8" s="5">
        <v>25</v>
      </c>
      <c r="C8" s="5">
        <v>18</v>
      </c>
      <c r="E8" s="1"/>
      <c r="F8" s="1"/>
      <c r="G8" s="3"/>
      <c r="H8" s="4"/>
      <c r="I8" s="4"/>
      <c r="J8" s="5"/>
      <c r="K8" s="1"/>
      <c r="L8" s="4"/>
      <c r="M8" s="2"/>
    </row>
    <row r="9" spans="1:13" ht="12.75">
      <c r="A9" t="s">
        <v>5</v>
      </c>
      <c r="B9" s="5">
        <v>20</v>
      </c>
      <c r="C9" s="5">
        <v>16</v>
      </c>
      <c r="E9" s="1"/>
      <c r="F9" s="1"/>
      <c r="G9" s="3"/>
      <c r="H9" s="4"/>
      <c r="I9" s="4"/>
      <c r="J9" s="5"/>
      <c r="K9" s="1"/>
      <c r="L9" s="4"/>
      <c r="M9" s="2"/>
    </row>
    <row r="10" spans="1:13" ht="12.75">
      <c r="A10" t="s">
        <v>6</v>
      </c>
      <c r="B10" s="5">
        <v>38</v>
      </c>
      <c r="C10" s="5">
        <v>18</v>
      </c>
      <c r="E10" s="1"/>
      <c r="F10" s="1"/>
      <c r="G10" s="3"/>
      <c r="H10" s="4"/>
      <c r="I10" s="4"/>
      <c r="J10" s="5"/>
      <c r="K10" s="1"/>
      <c r="L10" s="4"/>
      <c r="M10" s="2"/>
    </row>
    <row r="11" spans="1:13" ht="12.75">
      <c r="A11" t="s">
        <v>7</v>
      </c>
      <c r="B11" s="5">
        <v>38</v>
      </c>
      <c r="C11" s="5">
        <v>20</v>
      </c>
      <c r="E11" s="1"/>
      <c r="F11" s="1"/>
      <c r="G11" s="3"/>
      <c r="H11" s="4"/>
      <c r="I11" s="4"/>
      <c r="J11" s="5"/>
      <c r="K11" s="1"/>
      <c r="L11" s="4"/>
      <c r="M11" s="2"/>
    </row>
    <row r="12" spans="1:13" ht="12.75">
      <c r="A12" t="s">
        <v>8</v>
      </c>
      <c r="B12" s="5">
        <v>38</v>
      </c>
      <c r="C12" s="5">
        <v>18</v>
      </c>
      <c r="E12" s="1"/>
      <c r="F12" s="1"/>
      <c r="G12" s="3"/>
      <c r="H12" s="4"/>
      <c r="I12" s="4"/>
      <c r="J12" s="5"/>
      <c r="K12" s="1"/>
      <c r="L12" s="4"/>
      <c r="M12" s="2"/>
    </row>
    <row r="13" spans="1:13" ht="12.75">
      <c r="A13" t="s">
        <v>9</v>
      </c>
      <c r="B13" s="5">
        <v>20</v>
      </c>
      <c r="C13" s="5">
        <v>18</v>
      </c>
      <c r="E13" s="1"/>
      <c r="F13" s="1"/>
      <c r="G13" s="3"/>
      <c r="H13" s="4"/>
      <c r="I13" s="4"/>
      <c r="J13" s="5"/>
      <c r="K13" s="1"/>
      <c r="L13" s="4"/>
      <c r="M13" s="2"/>
    </row>
    <row r="15" spans="5:13" ht="12.75">
      <c r="E15" s="29"/>
      <c r="F15" s="29"/>
      <c r="G15" s="29"/>
      <c r="H15" s="30"/>
      <c r="I15" s="30"/>
      <c r="J15" s="2"/>
      <c r="K15" s="29"/>
      <c r="L15" s="29"/>
      <c r="M15" s="30"/>
    </row>
    <row r="19" spans="1:3" ht="12.75">
      <c r="A19" s="14" t="s">
        <v>24</v>
      </c>
      <c r="C19" s="13"/>
    </row>
    <row r="20" spans="1:6" ht="12.75">
      <c r="A20" s="33"/>
      <c r="F20" s="14" t="s">
        <v>83</v>
      </c>
    </row>
    <row r="21" spans="3:6" ht="12.75">
      <c r="C21" s="13"/>
      <c r="E21" s="32" t="s">
        <v>89</v>
      </c>
      <c r="F21" s="28" t="s">
        <v>73</v>
      </c>
    </row>
    <row r="22" spans="1:6" ht="12.75">
      <c r="A22" s="14" t="s">
        <v>25</v>
      </c>
      <c r="E22" s="32" t="s">
        <v>90</v>
      </c>
      <c r="F22" s="28" t="s">
        <v>75</v>
      </c>
    </row>
    <row r="23" spans="1:6" ht="12.75">
      <c r="A23" s="33"/>
      <c r="C23" s="13"/>
      <c r="E23" s="32" t="s">
        <v>91</v>
      </c>
      <c r="F23" s="28" t="s">
        <v>74</v>
      </c>
    </row>
    <row r="24" spans="5:6" ht="12.75">
      <c r="E24" s="32" t="s">
        <v>97</v>
      </c>
      <c r="F24" s="28" t="s">
        <v>76</v>
      </c>
    </row>
    <row r="25" spans="1:6" ht="12.75">
      <c r="A25" s="14" t="s">
        <v>26</v>
      </c>
      <c r="E25" s="32" t="s">
        <v>92</v>
      </c>
      <c r="F25" s="28" t="s">
        <v>77</v>
      </c>
    </row>
    <row r="26" spans="1:6" ht="12.75">
      <c r="A26" s="33"/>
      <c r="E26" s="32" t="s">
        <v>93</v>
      </c>
      <c r="F26" s="28" t="s">
        <v>78</v>
      </c>
    </row>
    <row r="27" spans="5:6" ht="12.75">
      <c r="E27" s="32" t="s">
        <v>94</v>
      </c>
      <c r="F27" s="28" t="s">
        <v>79</v>
      </c>
    </row>
    <row r="28" spans="5:6" ht="12.75">
      <c r="E28" s="32" t="s">
        <v>95</v>
      </c>
      <c r="F28" s="28" t="s">
        <v>86</v>
      </c>
    </row>
    <row r="29" spans="5:6" ht="12.75">
      <c r="E29" s="32" t="s">
        <v>96</v>
      </c>
      <c r="F29" s="28" t="s">
        <v>80</v>
      </c>
    </row>
    <row r="30" spans="5:6" ht="12.75">
      <c r="E30" s="32" t="s">
        <v>98</v>
      </c>
      <c r="F30" s="28" t="s">
        <v>81</v>
      </c>
    </row>
    <row r="31" spans="5:6" ht="12.75">
      <c r="E31" s="32" t="s">
        <v>99</v>
      </c>
      <c r="F31" s="28" t="s">
        <v>82</v>
      </c>
    </row>
    <row r="32" spans="5:6" ht="12.75">
      <c r="E32" s="32" t="s">
        <v>100</v>
      </c>
      <c r="F32" s="28" t="s">
        <v>105</v>
      </c>
    </row>
    <row r="33" spans="5:6" ht="12.75">
      <c r="E33" s="32" t="s">
        <v>101</v>
      </c>
      <c r="F33" t="s">
        <v>85</v>
      </c>
    </row>
    <row r="34" spans="5:6" ht="12.75">
      <c r="E34" s="32" t="s">
        <v>102</v>
      </c>
      <c r="F34" t="s">
        <v>84</v>
      </c>
    </row>
    <row r="35" spans="5:6" ht="12.75">
      <c r="E35" s="32" t="s">
        <v>103</v>
      </c>
      <c r="F35" t="s">
        <v>87</v>
      </c>
    </row>
    <row r="36" spans="5:6" ht="12.75">
      <c r="E36" s="32" t="s">
        <v>104</v>
      </c>
      <c r="F36" t="s">
        <v>88</v>
      </c>
    </row>
    <row r="37" spans="5:6" ht="12.75">
      <c r="E37" s="32" t="s">
        <v>106</v>
      </c>
      <c r="F37" t="s">
        <v>107</v>
      </c>
    </row>
  </sheetData>
  <mergeCells count="1">
    <mergeCell ref="A1:M1"/>
  </mergeCells>
  <printOptions/>
  <pageMargins left="0.35433070866141736" right="0.35433070866141736" top="0.5905511811023623" bottom="0.5905511811023623" header="0.5118110236220472" footer="0.5118110236220472"/>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M37"/>
  <sheetViews>
    <sheetView workbookViewId="0" topLeftCell="A3">
      <selection activeCell="M4" activeCellId="1" sqref="A4:A13 M4:M13"/>
    </sheetView>
  </sheetViews>
  <sheetFormatPr defaultColWidth="9.140625" defaultRowHeight="12.75"/>
  <cols>
    <col min="1" max="1" width="11.140625" style="0" customWidth="1"/>
    <col min="3" max="3" width="9.00390625" style="0" customWidth="1"/>
    <col min="4" max="4" width="7.140625" style="0" customWidth="1"/>
    <col min="5" max="5" width="12.00390625" style="0" customWidth="1"/>
    <col min="6" max="6" width="11.00390625" style="0" customWidth="1"/>
    <col min="7" max="7" width="11.421875" style="0" customWidth="1"/>
    <col min="8" max="8" width="10.8515625" style="0" customWidth="1"/>
    <col min="9" max="9" width="10.7109375" style="0" customWidth="1"/>
    <col min="10" max="10" width="8.00390625" style="0" customWidth="1"/>
    <col min="11" max="11" width="8.8515625" style="0" customWidth="1"/>
    <col min="12" max="12" width="11.28125" style="0" customWidth="1"/>
    <col min="13" max="13" width="12.8515625" style="0" customWidth="1"/>
  </cols>
  <sheetData>
    <row r="1" spans="1:13" ht="30">
      <c r="A1" s="40" t="s">
        <v>23</v>
      </c>
      <c r="B1" s="40"/>
      <c r="C1" s="40"/>
      <c r="D1" s="40"/>
      <c r="E1" s="40"/>
      <c r="F1" s="40"/>
      <c r="G1" s="40"/>
      <c r="H1" s="40"/>
      <c r="I1" s="40"/>
      <c r="J1" s="40"/>
      <c r="K1" s="40"/>
      <c r="L1" s="40"/>
      <c r="M1" s="40"/>
    </row>
    <row r="3" spans="2:13" ht="42" customHeight="1">
      <c r="B3" s="6" t="s">
        <v>10</v>
      </c>
      <c r="C3" s="6" t="s">
        <v>11</v>
      </c>
      <c r="D3" s="12" t="s">
        <v>12</v>
      </c>
      <c r="E3" s="12" t="s">
        <v>22</v>
      </c>
      <c r="F3" s="12" t="s">
        <v>13</v>
      </c>
      <c r="G3" s="8" t="s">
        <v>14</v>
      </c>
      <c r="H3" s="11" t="s">
        <v>15</v>
      </c>
      <c r="I3" s="11" t="s">
        <v>21</v>
      </c>
      <c r="J3" s="11" t="s">
        <v>16</v>
      </c>
      <c r="K3" s="11" t="s">
        <v>17</v>
      </c>
      <c r="L3" s="9" t="s">
        <v>18</v>
      </c>
      <c r="M3" s="10" t="s">
        <v>19</v>
      </c>
    </row>
    <row r="4" spans="1:13" ht="12.75">
      <c r="A4" t="s">
        <v>0</v>
      </c>
      <c r="B4" s="5">
        <v>25</v>
      </c>
      <c r="C4" s="5">
        <v>20</v>
      </c>
      <c r="D4">
        <f aca="true" t="shared" si="0" ref="D4:D13">B4*C4</f>
        <v>500</v>
      </c>
      <c r="E4" s="1">
        <f aca="true" t="shared" si="1" ref="E4:E13">D4*4</f>
        <v>2000</v>
      </c>
      <c r="F4" s="1">
        <f aca="true" t="shared" si="2" ref="F4:F13">E4*0.175</f>
        <v>350</v>
      </c>
      <c r="G4" s="15">
        <f aca="true" t="shared" si="3" ref="G4:G13">SUM(E4:F4)</f>
        <v>2350</v>
      </c>
      <c r="H4" s="4">
        <f aca="true" t="shared" si="4" ref="H4:H13">G4*0.2</f>
        <v>470</v>
      </c>
      <c r="I4" s="4">
        <f aca="true" t="shared" si="5" ref="I4:I13">G4*0.09</f>
        <v>211.5</v>
      </c>
      <c r="J4" s="5"/>
      <c r="K4" s="1">
        <f aca="true" t="shared" si="6" ref="K4:K13">IF(J4="Y",5,0)</f>
        <v>0</v>
      </c>
      <c r="L4" s="4">
        <f aca="true" t="shared" si="7" ref="L4:L13">SUM(H4+I4+K4)</f>
        <v>681.5</v>
      </c>
      <c r="M4" s="16">
        <f aca="true" t="shared" si="8" ref="M4:M13">G4-L4</f>
        <v>1668.5</v>
      </c>
    </row>
    <row r="5" spans="1:13" ht="12.75">
      <c r="A5" t="s">
        <v>1</v>
      </c>
      <c r="B5" s="5">
        <v>38</v>
      </c>
      <c r="C5" s="5">
        <v>16</v>
      </c>
      <c r="D5">
        <f t="shared" si="0"/>
        <v>608</v>
      </c>
      <c r="E5" s="1">
        <f t="shared" si="1"/>
        <v>2432</v>
      </c>
      <c r="F5" s="1">
        <f t="shared" si="2"/>
        <v>425.59999999999997</v>
      </c>
      <c r="G5" s="15">
        <f t="shared" si="3"/>
        <v>2857.6</v>
      </c>
      <c r="H5" s="4">
        <f t="shared" si="4"/>
        <v>571.52</v>
      </c>
      <c r="I5" s="4">
        <f t="shared" si="5"/>
        <v>257.18399999999997</v>
      </c>
      <c r="J5" s="5"/>
      <c r="K5" s="1">
        <f t="shared" si="6"/>
        <v>0</v>
      </c>
      <c r="L5" s="4">
        <f t="shared" si="7"/>
        <v>828.704</v>
      </c>
      <c r="M5" s="16">
        <f t="shared" si="8"/>
        <v>2028.896</v>
      </c>
    </row>
    <row r="6" spans="1:13" ht="12.75">
      <c r="A6" t="s">
        <v>2</v>
      </c>
      <c r="B6" s="5">
        <v>38</v>
      </c>
      <c r="C6" s="5">
        <v>20</v>
      </c>
      <c r="D6">
        <f t="shared" si="0"/>
        <v>760</v>
      </c>
      <c r="E6" s="1">
        <f t="shared" si="1"/>
        <v>3040</v>
      </c>
      <c r="F6" s="1">
        <f t="shared" si="2"/>
        <v>532</v>
      </c>
      <c r="G6" s="15">
        <f t="shared" si="3"/>
        <v>3572</v>
      </c>
      <c r="H6" s="4">
        <f t="shared" si="4"/>
        <v>714.4000000000001</v>
      </c>
      <c r="I6" s="4">
        <f t="shared" si="5"/>
        <v>321.47999999999996</v>
      </c>
      <c r="J6" s="5" t="s">
        <v>20</v>
      </c>
      <c r="K6" s="1">
        <f t="shared" si="6"/>
        <v>5</v>
      </c>
      <c r="L6" s="4">
        <f t="shared" si="7"/>
        <v>1040.88</v>
      </c>
      <c r="M6" s="16">
        <f t="shared" si="8"/>
        <v>2531.12</v>
      </c>
    </row>
    <row r="7" spans="1:13" ht="12.75">
      <c r="A7" t="s">
        <v>3</v>
      </c>
      <c r="B7" s="5">
        <v>38</v>
      </c>
      <c r="C7" s="5">
        <v>18</v>
      </c>
      <c r="D7">
        <f t="shared" si="0"/>
        <v>684</v>
      </c>
      <c r="E7" s="1">
        <f t="shared" si="1"/>
        <v>2736</v>
      </c>
      <c r="F7" s="1">
        <f t="shared" si="2"/>
        <v>478.79999999999995</v>
      </c>
      <c r="G7" s="15">
        <f t="shared" si="3"/>
        <v>3214.8</v>
      </c>
      <c r="H7" s="4">
        <f t="shared" si="4"/>
        <v>642.96</v>
      </c>
      <c r="I7" s="4">
        <f t="shared" si="5"/>
        <v>289.332</v>
      </c>
      <c r="J7" s="5" t="s">
        <v>20</v>
      </c>
      <c r="K7" s="1">
        <f t="shared" si="6"/>
        <v>5</v>
      </c>
      <c r="L7" s="4">
        <f t="shared" si="7"/>
        <v>937.292</v>
      </c>
      <c r="M7" s="16">
        <f t="shared" si="8"/>
        <v>2277.5080000000003</v>
      </c>
    </row>
    <row r="8" spans="1:13" ht="12.75">
      <c r="A8" t="s">
        <v>4</v>
      </c>
      <c r="B8" s="5">
        <v>25</v>
      </c>
      <c r="C8" s="5">
        <v>18</v>
      </c>
      <c r="D8">
        <f t="shared" si="0"/>
        <v>450</v>
      </c>
      <c r="E8" s="1">
        <f t="shared" si="1"/>
        <v>1800</v>
      </c>
      <c r="F8" s="1">
        <f t="shared" si="2"/>
        <v>315</v>
      </c>
      <c r="G8" s="15">
        <f t="shared" si="3"/>
        <v>2115</v>
      </c>
      <c r="H8" s="4">
        <f t="shared" si="4"/>
        <v>423</v>
      </c>
      <c r="I8" s="4">
        <f t="shared" si="5"/>
        <v>190.35</v>
      </c>
      <c r="J8" s="5" t="s">
        <v>20</v>
      </c>
      <c r="K8" s="1">
        <f t="shared" si="6"/>
        <v>5</v>
      </c>
      <c r="L8" s="4">
        <f t="shared" si="7"/>
        <v>618.35</v>
      </c>
      <c r="M8" s="16">
        <f t="shared" si="8"/>
        <v>1496.65</v>
      </c>
    </row>
    <row r="9" spans="1:13" ht="12.75">
      <c r="A9" t="s">
        <v>5</v>
      </c>
      <c r="B9" s="5">
        <v>20</v>
      </c>
      <c r="C9" s="5">
        <v>16</v>
      </c>
      <c r="D9">
        <f t="shared" si="0"/>
        <v>320</v>
      </c>
      <c r="E9" s="1">
        <f t="shared" si="1"/>
        <v>1280</v>
      </c>
      <c r="F9" s="1">
        <f t="shared" si="2"/>
        <v>224</v>
      </c>
      <c r="G9" s="15">
        <f t="shared" si="3"/>
        <v>1504</v>
      </c>
      <c r="H9" s="4">
        <f t="shared" si="4"/>
        <v>300.8</v>
      </c>
      <c r="I9" s="4">
        <f t="shared" si="5"/>
        <v>135.35999999999999</v>
      </c>
      <c r="J9" s="5"/>
      <c r="K9" s="1">
        <f t="shared" si="6"/>
        <v>0</v>
      </c>
      <c r="L9" s="4">
        <f t="shared" si="7"/>
        <v>436.15999999999997</v>
      </c>
      <c r="M9" s="16">
        <f t="shared" si="8"/>
        <v>1067.8400000000001</v>
      </c>
    </row>
    <row r="10" spans="1:13" ht="12.75">
      <c r="A10" t="s">
        <v>6</v>
      </c>
      <c r="B10" s="5">
        <v>38</v>
      </c>
      <c r="C10" s="5">
        <v>18</v>
      </c>
      <c r="D10">
        <f t="shared" si="0"/>
        <v>684</v>
      </c>
      <c r="E10" s="1">
        <f t="shared" si="1"/>
        <v>2736</v>
      </c>
      <c r="F10" s="1">
        <f t="shared" si="2"/>
        <v>478.79999999999995</v>
      </c>
      <c r="G10" s="15">
        <f t="shared" si="3"/>
        <v>3214.8</v>
      </c>
      <c r="H10" s="4">
        <f t="shared" si="4"/>
        <v>642.96</v>
      </c>
      <c r="I10" s="4">
        <f t="shared" si="5"/>
        <v>289.332</v>
      </c>
      <c r="J10" s="5"/>
      <c r="K10" s="1">
        <f t="shared" si="6"/>
        <v>0</v>
      </c>
      <c r="L10" s="4">
        <f t="shared" si="7"/>
        <v>932.292</v>
      </c>
      <c r="M10" s="16">
        <f t="shared" si="8"/>
        <v>2282.5080000000003</v>
      </c>
    </row>
    <row r="11" spans="1:13" ht="12.75">
      <c r="A11" t="s">
        <v>7</v>
      </c>
      <c r="B11" s="5">
        <v>38</v>
      </c>
      <c r="C11" s="5">
        <v>20</v>
      </c>
      <c r="D11">
        <f t="shared" si="0"/>
        <v>760</v>
      </c>
      <c r="E11" s="1">
        <f t="shared" si="1"/>
        <v>3040</v>
      </c>
      <c r="F11" s="1">
        <f t="shared" si="2"/>
        <v>532</v>
      </c>
      <c r="G11" s="15">
        <f t="shared" si="3"/>
        <v>3572</v>
      </c>
      <c r="H11" s="4">
        <f t="shared" si="4"/>
        <v>714.4000000000001</v>
      </c>
      <c r="I11" s="4">
        <f t="shared" si="5"/>
        <v>321.47999999999996</v>
      </c>
      <c r="J11" s="5"/>
      <c r="K11" s="1">
        <f t="shared" si="6"/>
        <v>0</v>
      </c>
      <c r="L11" s="4">
        <f t="shared" si="7"/>
        <v>1035.88</v>
      </c>
      <c r="M11" s="16">
        <f t="shared" si="8"/>
        <v>2536.12</v>
      </c>
    </row>
    <row r="12" spans="1:13" ht="12.75">
      <c r="A12" t="s">
        <v>8</v>
      </c>
      <c r="B12" s="5">
        <v>38</v>
      </c>
      <c r="C12" s="5">
        <v>18</v>
      </c>
      <c r="D12">
        <f t="shared" si="0"/>
        <v>684</v>
      </c>
      <c r="E12" s="1">
        <f t="shared" si="1"/>
        <v>2736</v>
      </c>
      <c r="F12" s="1">
        <f t="shared" si="2"/>
        <v>478.79999999999995</v>
      </c>
      <c r="G12" s="15">
        <f t="shared" si="3"/>
        <v>3214.8</v>
      </c>
      <c r="H12" s="4">
        <f t="shared" si="4"/>
        <v>642.96</v>
      </c>
      <c r="I12" s="4">
        <f t="shared" si="5"/>
        <v>289.332</v>
      </c>
      <c r="J12" s="5" t="s">
        <v>20</v>
      </c>
      <c r="K12" s="1">
        <f t="shared" si="6"/>
        <v>5</v>
      </c>
      <c r="L12" s="4">
        <f t="shared" si="7"/>
        <v>937.292</v>
      </c>
      <c r="M12" s="16">
        <f t="shared" si="8"/>
        <v>2277.5080000000003</v>
      </c>
    </row>
    <row r="13" spans="1:13" ht="12.75">
      <c r="A13" t="s">
        <v>9</v>
      </c>
      <c r="B13" s="5">
        <v>20</v>
      </c>
      <c r="C13" s="5">
        <v>18</v>
      </c>
      <c r="D13">
        <f t="shared" si="0"/>
        <v>360</v>
      </c>
      <c r="E13" s="1">
        <f t="shared" si="1"/>
        <v>1440</v>
      </c>
      <c r="F13" s="1">
        <f t="shared" si="2"/>
        <v>251.99999999999997</v>
      </c>
      <c r="G13" s="15">
        <f t="shared" si="3"/>
        <v>1692</v>
      </c>
      <c r="H13" s="4">
        <f t="shared" si="4"/>
        <v>338.40000000000003</v>
      </c>
      <c r="I13" s="4">
        <f t="shared" si="5"/>
        <v>152.28</v>
      </c>
      <c r="J13" s="5"/>
      <c r="K13" s="1">
        <f t="shared" si="6"/>
        <v>0</v>
      </c>
      <c r="L13" s="4">
        <f t="shared" si="7"/>
        <v>490.68000000000006</v>
      </c>
      <c r="M13" s="16">
        <f t="shared" si="8"/>
        <v>1201.32</v>
      </c>
    </row>
    <row r="15" spans="5:13" ht="12.75">
      <c r="E15" s="31">
        <f>SUM(E4:E14)</f>
        <v>23240</v>
      </c>
      <c r="F15" s="31">
        <f>SUM(F4:F14)</f>
        <v>4067</v>
      </c>
      <c r="G15" s="31">
        <f>SUM(G4:G14)</f>
        <v>27307</v>
      </c>
      <c r="H15" s="30">
        <f>SUM(H4:H14)</f>
        <v>5461.400000000001</v>
      </c>
      <c r="I15" s="30">
        <f>SUM(I4:I14)</f>
        <v>2457.63</v>
      </c>
      <c r="J15" s="16"/>
      <c r="K15" s="31">
        <f>SUM(K4:K14)</f>
        <v>20</v>
      </c>
      <c r="L15" s="31">
        <f>SUM(L4:L14)</f>
        <v>7939.030000000001</v>
      </c>
      <c r="M15" s="30">
        <f>SUM(M4:M14)</f>
        <v>19367.97</v>
      </c>
    </row>
    <row r="19" spans="1:3" ht="12.75">
      <c r="A19" s="14" t="s">
        <v>24</v>
      </c>
      <c r="C19" s="13"/>
    </row>
    <row r="20" spans="1:6" ht="12.75">
      <c r="A20" s="33">
        <f>G15</f>
        <v>27307</v>
      </c>
      <c r="F20" s="14" t="s">
        <v>83</v>
      </c>
    </row>
    <row r="21" spans="3:6" ht="12.75">
      <c r="C21" s="13"/>
      <c r="E21" s="32" t="s">
        <v>89</v>
      </c>
      <c r="F21" s="28" t="s">
        <v>73</v>
      </c>
    </row>
    <row r="22" spans="1:6" ht="12.75">
      <c r="A22" s="14" t="s">
        <v>25</v>
      </c>
      <c r="E22" s="32" t="s">
        <v>90</v>
      </c>
      <c r="F22" s="28" t="s">
        <v>75</v>
      </c>
    </row>
    <row r="23" spans="1:6" ht="12.75">
      <c r="A23" s="33">
        <f>H15</f>
        <v>5461.400000000001</v>
      </c>
      <c r="C23" s="13"/>
      <c r="E23" s="32" t="s">
        <v>91</v>
      </c>
      <c r="F23" s="28" t="s">
        <v>74</v>
      </c>
    </row>
    <row r="24" spans="5:6" ht="12.75">
      <c r="E24" s="32" t="s">
        <v>97</v>
      </c>
      <c r="F24" s="28" t="s">
        <v>76</v>
      </c>
    </row>
    <row r="25" spans="1:6" ht="12.75">
      <c r="A25" s="14" t="s">
        <v>26</v>
      </c>
      <c r="E25" s="32" t="s">
        <v>92</v>
      </c>
      <c r="F25" s="28" t="s">
        <v>77</v>
      </c>
    </row>
    <row r="26" spans="1:6" ht="12.75">
      <c r="A26" s="33">
        <f>I15</f>
        <v>2457.63</v>
      </c>
      <c r="E26" s="32" t="s">
        <v>93</v>
      </c>
      <c r="F26" s="28" t="s">
        <v>78</v>
      </c>
    </row>
    <row r="27" spans="5:6" ht="12.75">
      <c r="E27" s="32" t="s">
        <v>94</v>
      </c>
      <c r="F27" s="28" t="s">
        <v>79</v>
      </c>
    </row>
    <row r="28" spans="5:6" ht="12.75">
      <c r="E28" s="32" t="s">
        <v>95</v>
      </c>
      <c r="F28" s="28" t="s">
        <v>86</v>
      </c>
    </row>
    <row r="29" spans="5:6" ht="12.75">
      <c r="E29" s="32" t="s">
        <v>96</v>
      </c>
      <c r="F29" s="28" t="s">
        <v>80</v>
      </c>
    </row>
    <row r="30" spans="5:6" ht="12.75">
      <c r="E30" s="32" t="s">
        <v>98</v>
      </c>
      <c r="F30" s="28" t="s">
        <v>81</v>
      </c>
    </row>
    <row r="31" spans="5:6" ht="12.75">
      <c r="E31" s="32" t="s">
        <v>99</v>
      </c>
      <c r="F31" s="28" t="s">
        <v>82</v>
      </c>
    </row>
    <row r="32" spans="5:6" ht="12.75">
      <c r="E32" s="32" t="s">
        <v>100</v>
      </c>
      <c r="F32" s="28" t="s">
        <v>105</v>
      </c>
    </row>
    <row r="33" spans="5:6" ht="12.75">
      <c r="E33" s="32" t="s">
        <v>101</v>
      </c>
      <c r="F33" t="s">
        <v>85</v>
      </c>
    </row>
    <row r="34" spans="5:6" ht="12.75">
      <c r="E34" s="32" t="s">
        <v>102</v>
      </c>
      <c r="F34" t="s">
        <v>84</v>
      </c>
    </row>
    <row r="35" spans="5:6" ht="12.75">
      <c r="E35" s="32" t="s">
        <v>103</v>
      </c>
      <c r="F35" t="s">
        <v>87</v>
      </c>
    </row>
    <row r="36" spans="5:6" ht="12.75">
      <c r="E36" s="32" t="s">
        <v>104</v>
      </c>
      <c r="F36" t="s">
        <v>88</v>
      </c>
    </row>
    <row r="37" spans="5:6" ht="12.75">
      <c r="E37" s="32" t="s">
        <v>106</v>
      </c>
      <c r="F37" s="14" t="s">
        <v>108</v>
      </c>
    </row>
  </sheetData>
  <mergeCells count="1">
    <mergeCell ref="A1:M1"/>
  </mergeCells>
  <printOptions/>
  <pageMargins left="0.35433070866141736" right="0.35433070866141736" top="0.5905511811023623" bottom="0.5905511811023623" header="0.5118110236220472" footer="0.5118110236220472"/>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M23"/>
  <sheetViews>
    <sheetView workbookViewId="0" topLeftCell="A1">
      <selection activeCell="K4" sqref="K4"/>
    </sheetView>
  </sheetViews>
  <sheetFormatPr defaultColWidth="9.140625" defaultRowHeight="12.75"/>
  <cols>
    <col min="1" max="1" width="11.140625" style="0" customWidth="1"/>
    <col min="3" max="3" width="11.28125" style="0" bestFit="1" customWidth="1"/>
    <col min="5" max="5" width="12.421875" style="0" customWidth="1"/>
    <col min="6" max="6" width="11.00390625" style="0" customWidth="1"/>
    <col min="7" max="7" width="13.00390625" style="0" customWidth="1"/>
    <col min="8" max="8" width="11.7109375" style="0" customWidth="1"/>
    <col min="9" max="9" width="10.7109375" style="0" customWidth="1"/>
    <col min="10" max="10" width="8.421875" style="0" customWidth="1"/>
    <col min="11" max="11" width="10.00390625" style="0" customWidth="1"/>
    <col min="12" max="12" width="11.28125" style="0" customWidth="1"/>
    <col min="13" max="13" width="12.8515625" style="0" customWidth="1"/>
  </cols>
  <sheetData>
    <row r="1" spans="1:13" ht="30">
      <c r="A1" s="40" t="s">
        <v>23</v>
      </c>
      <c r="B1" s="40"/>
      <c r="C1" s="40"/>
      <c r="D1" s="40"/>
      <c r="E1" s="40"/>
      <c r="F1" s="40"/>
      <c r="G1" s="40"/>
      <c r="H1" s="40"/>
      <c r="I1" s="40"/>
      <c r="J1" s="40"/>
      <c r="K1" s="40"/>
      <c r="L1" s="40"/>
      <c r="M1" s="40"/>
    </row>
    <row r="3" spans="2:13" ht="42" customHeight="1">
      <c r="B3" s="6" t="s">
        <v>10</v>
      </c>
      <c r="C3" s="6" t="s">
        <v>11</v>
      </c>
      <c r="D3" s="12" t="s">
        <v>12</v>
      </c>
      <c r="E3" s="12" t="s">
        <v>22</v>
      </c>
      <c r="F3" s="12" t="s">
        <v>13</v>
      </c>
      <c r="G3" s="8" t="s">
        <v>14</v>
      </c>
      <c r="H3" s="11" t="s">
        <v>15</v>
      </c>
      <c r="I3" s="11" t="s">
        <v>21</v>
      </c>
      <c r="J3" s="11" t="s">
        <v>16</v>
      </c>
      <c r="K3" s="11" t="s">
        <v>17</v>
      </c>
      <c r="L3" s="9" t="s">
        <v>18</v>
      </c>
      <c r="M3" s="10" t="s">
        <v>19</v>
      </c>
    </row>
    <row r="4" spans="1:13" ht="12.75">
      <c r="A4" t="s">
        <v>0</v>
      </c>
      <c r="B4" s="5">
        <v>25</v>
      </c>
      <c r="C4" s="5">
        <v>20</v>
      </c>
      <c r="D4">
        <f aca="true" t="shared" si="0" ref="D4:D13">B4*C4</f>
        <v>500</v>
      </c>
      <c r="E4" s="1">
        <f aca="true" t="shared" si="1" ref="E4:E13">D4*4</f>
        <v>2000</v>
      </c>
      <c r="F4" s="1">
        <f>E4*$L$20</f>
        <v>350</v>
      </c>
      <c r="G4" s="15">
        <f aca="true" t="shared" si="2" ref="G4:G13">SUM(E4:F4)</f>
        <v>2350</v>
      </c>
      <c r="H4" s="4">
        <f>G4*$L$21</f>
        <v>470</v>
      </c>
      <c r="I4" s="4">
        <f>G4*$L$22</f>
        <v>211.5</v>
      </c>
      <c r="J4" s="5"/>
      <c r="K4" s="1">
        <f>IF(J4="Y",$L$23,0)</f>
        <v>0</v>
      </c>
      <c r="L4" s="4">
        <f aca="true" t="shared" si="3" ref="L4:L13">SUM(H4+I4+K4)</f>
        <v>681.5</v>
      </c>
      <c r="M4" s="16">
        <f aca="true" t="shared" si="4" ref="M4:M13">G4-L4</f>
        <v>1668.5</v>
      </c>
    </row>
    <row r="5" spans="1:13" ht="12.75">
      <c r="A5" t="s">
        <v>1</v>
      </c>
      <c r="B5" s="5">
        <v>38</v>
      </c>
      <c r="C5" s="5">
        <v>16</v>
      </c>
      <c r="D5">
        <f t="shared" si="0"/>
        <v>608</v>
      </c>
      <c r="E5" s="1">
        <f t="shared" si="1"/>
        <v>2432</v>
      </c>
      <c r="F5" s="1">
        <f aca="true" t="shared" si="5" ref="F5:F13">E5*$L$20</f>
        <v>425.59999999999997</v>
      </c>
      <c r="G5" s="15">
        <f t="shared" si="2"/>
        <v>2857.6</v>
      </c>
      <c r="H5" s="4">
        <f aca="true" t="shared" si="6" ref="H5:H13">G5*$L$21</f>
        <v>571.52</v>
      </c>
      <c r="I5" s="4">
        <f aca="true" t="shared" si="7" ref="I5:I13">G5*$L$22</f>
        <v>257.18399999999997</v>
      </c>
      <c r="J5" s="5"/>
      <c r="K5" s="1">
        <f aca="true" t="shared" si="8" ref="K5:K13">IF(J5="Y",$L$23,0)</f>
        <v>0</v>
      </c>
      <c r="L5" s="4">
        <f t="shared" si="3"/>
        <v>828.704</v>
      </c>
      <c r="M5" s="16">
        <f t="shared" si="4"/>
        <v>2028.896</v>
      </c>
    </row>
    <row r="6" spans="1:13" ht="12.75">
      <c r="A6" t="s">
        <v>2</v>
      </c>
      <c r="B6" s="5">
        <v>38</v>
      </c>
      <c r="C6" s="5">
        <v>20</v>
      </c>
      <c r="D6">
        <f t="shared" si="0"/>
        <v>760</v>
      </c>
      <c r="E6" s="1">
        <f t="shared" si="1"/>
        <v>3040</v>
      </c>
      <c r="F6" s="1">
        <f t="shared" si="5"/>
        <v>532</v>
      </c>
      <c r="G6" s="15">
        <f t="shared" si="2"/>
        <v>3572</v>
      </c>
      <c r="H6" s="4">
        <f t="shared" si="6"/>
        <v>714.4000000000001</v>
      </c>
      <c r="I6" s="4">
        <f t="shared" si="7"/>
        <v>321.47999999999996</v>
      </c>
      <c r="J6" s="5" t="s">
        <v>20</v>
      </c>
      <c r="K6" s="1">
        <f t="shared" si="8"/>
        <v>5</v>
      </c>
      <c r="L6" s="4">
        <f t="shared" si="3"/>
        <v>1040.88</v>
      </c>
      <c r="M6" s="16">
        <f t="shared" si="4"/>
        <v>2531.12</v>
      </c>
    </row>
    <row r="7" spans="1:13" ht="12.75">
      <c r="A7" t="s">
        <v>3</v>
      </c>
      <c r="B7" s="5">
        <v>38</v>
      </c>
      <c r="C7" s="5">
        <v>18</v>
      </c>
      <c r="D7">
        <f t="shared" si="0"/>
        <v>684</v>
      </c>
      <c r="E7" s="1">
        <f t="shared" si="1"/>
        <v>2736</v>
      </c>
      <c r="F7" s="1">
        <f t="shared" si="5"/>
        <v>478.79999999999995</v>
      </c>
      <c r="G7" s="15">
        <f t="shared" si="2"/>
        <v>3214.8</v>
      </c>
      <c r="H7" s="4">
        <f t="shared" si="6"/>
        <v>642.96</v>
      </c>
      <c r="I7" s="4">
        <f t="shared" si="7"/>
        <v>289.332</v>
      </c>
      <c r="J7" s="5" t="s">
        <v>20</v>
      </c>
      <c r="K7" s="1">
        <f t="shared" si="8"/>
        <v>5</v>
      </c>
      <c r="L7" s="4">
        <f t="shared" si="3"/>
        <v>937.292</v>
      </c>
      <c r="M7" s="16">
        <f t="shared" si="4"/>
        <v>2277.5080000000003</v>
      </c>
    </row>
    <row r="8" spans="1:13" ht="12.75">
      <c r="A8" t="s">
        <v>4</v>
      </c>
      <c r="B8" s="5">
        <v>25</v>
      </c>
      <c r="C8" s="5">
        <v>18</v>
      </c>
      <c r="D8">
        <f t="shared" si="0"/>
        <v>450</v>
      </c>
      <c r="E8" s="1">
        <f t="shared" si="1"/>
        <v>1800</v>
      </c>
      <c r="F8" s="1">
        <f t="shared" si="5"/>
        <v>315</v>
      </c>
      <c r="G8" s="15">
        <f t="shared" si="2"/>
        <v>2115</v>
      </c>
      <c r="H8" s="4">
        <f t="shared" si="6"/>
        <v>423</v>
      </c>
      <c r="I8" s="4">
        <f t="shared" si="7"/>
        <v>190.35</v>
      </c>
      <c r="J8" s="5" t="s">
        <v>20</v>
      </c>
      <c r="K8" s="1">
        <f t="shared" si="8"/>
        <v>5</v>
      </c>
      <c r="L8" s="4">
        <f t="shared" si="3"/>
        <v>618.35</v>
      </c>
      <c r="M8" s="16">
        <f t="shared" si="4"/>
        <v>1496.65</v>
      </c>
    </row>
    <row r="9" spans="1:13" ht="12.75">
      <c r="A9" t="s">
        <v>5</v>
      </c>
      <c r="B9" s="5">
        <v>20</v>
      </c>
      <c r="C9" s="5">
        <v>16</v>
      </c>
      <c r="D9">
        <f t="shared" si="0"/>
        <v>320</v>
      </c>
      <c r="E9" s="1">
        <f t="shared" si="1"/>
        <v>1280</v>
      </c>
      <c r="F9" s="1">
        <f t="shared" si="5"/>
        <v>224</v>
      </c>
      <c r="G9" s="15">
        <f t="shared" si="2"/>
        <v>1504</v>
      </c>
      <c r="H9" s="4">
        <f t="shared" si="6"/>
        <v>300.8</v>
      </c>
      <c r="I9" s="4">
        <f t="shared" si="7"/>
        <v>135.35999999999999</v>
      </c>
      <c r="J9" s="5"/>
      <c r="K9" s="1">
        <f t="shared" si="8"/>
        <v>0</v>
      </c>
      <c r="L9" s="4">
        <f t="shared" si="3"/>
        <v>436.15999999999997</v>
      </c>
      <c r="M9" s="16">
        <f t="shared" si="4"/>
        <v>1067.8400000000001</v>
      </c>
    </row>
    <row r="10" spans="1:13" ht="12.75">
      <c r="A10" t="s">
        <v>6</v>
      </c>
      <c r="B10" s="5">
        <v>38</v>
      </c>
      <c r="C10" s="5">
        <v>18</v>
      </c>
      <c r="D10">
        <f t="shared" si="0"/>
        <v>684</v>
      </c>
      <c r="E10" s="1">
        <f t="shared" si="1"/>
        <v>2736</v>
      </c>
      <c r="F10" s="1">
        <f t="shared" si="5"/>
        <v>478.79999999999995</v>
      </c>
      <c r="G10" s="15">
        <f t="shared" si="2"/>
        <v>3214.8</v>
      </c>
      <c r="H10" s="4">
        <f t="shared" si="6"/>
        <v>642.96</v>
      </c>
      <c r="I10" s="4">
        <f t="shared" si="7"/>
        <v>289.332</v>
      </c>
      <c r="J10" s="5"/>
      <c r="K10" s="1">
        <f t="shared" si="8"/>
        <v>0</v>
      </c>
      <c r="L10" s="4">
        <f t="shared" si="3"/>
        <v>932.292</v>
      </c>
      <c r="M10" s="16">
        <f t="shared" si="4"/>
        <v>2282.5080000000003</v>
      </c>
    </row>
    <row r="11" spans="1:13" ht="12.75">
      <c r="A11" t="s">
        <v>7</v>
      </c>
      <c r="B11" s="5">
        <v>38</v>
      </c>
      <c r="C11" s="5">
        <v>20</v>
      </c>
      <c r="D11">
        <f t="shared" si="0"/>
        <v>760</v>
      </c>
      <c r="E11" s="1">
        <f t="shared" si="1"/>
        <v>3040</v>
      </c>
      <c r="F11" s="1">
        <f t="shared" si="5"/>
        <v>532</v>
      </c>
      <c r="G11" s="15">
        <f t="shared" si="2"/>
        <v>3572</v>
      </c>
      <c r="H11" s="4">
        <f t="shared" si="6"/>
        <v>714.4000000000001</v>
      </c>
      <c r="I11" s="4">
        <f t="shared" si="7"/>
        <v>321.47999999999996</v>
      </c>
      <c r="J11" s="5"/>
      <c r="K11" s="1">
        <f t="shared" si="8"/>
        <v>0</v>
      </c>
      <c r="L11" s="4">
        <f t="shared" si="3"/>
        <v>1035.88</v>
      </c>
      <c r="M11" s="16">
        <f t="shared" si="4"/>
        <v>2536.12</v>
      </c>
    </row>
    <row r="12" spans="1:13" ht="12.75">
      <c r="A12" t="s">
        <v>8</v>
      </c>
      <c r="B12" s="5">
        <v>38</v>
      </c>
      <c r="C12" s="5">
        <v>18</v>
      </c>
      <c r="D12">
        <f t="shared" si="0"/>
        <v>684</v>
      </c>
      <c r="E12" s="1">
        <f t="shared" si="1"/>
        <v>2736</v>
      </c>
      <c r="F12" s="1">
        <f t="shared" si="5"/>
        <v>478.79999999999995</v>
      </c>
      <c r="G12" s="15">
        <f t="shared" si="2"/>
        <v>3214.8</v>
      </c>
      <c r="H12" s="4">
        <f t="shared" si="6"/>
        <v>642.96</v>
      </c>
      <c r="I12" s="4">
        <f t="shared" si="7"/>
        <v>289.332</v>
      </c>
      <c r="J12" s="5" t="s">
        <v>20</v>
      </c>
      <c r="K12" s="1">
        <f t="shared" si="8"/>
        <v>5</v>
      </c>
      <c r="L12" s="4">
        <f t="shared" si="3"/>
        <v>937.292</v>
      </c>
      <c r="M12" s="16">
        <f t="shared" si="4"/>
        <v>2277.5080000000003</v>
      </c>
    </row>
    <row r="13" spans="1:13" ht="12.75">
      <c r="A13" t="s">
        <v>9</v>
      </c>
      <c r="B13" s="5">
        <v>20</v>
      </c>
      <c r="C13" s="5">
        <v>18</v>
      </c>
      <c r="D13">
        <f t="shared" si="0"/>
        <v>360</v>
      </c>
      <c r="E13" s="1">
        <f t="shared" si="1"/>
        <v>1440</v>
      </c>
      <c r="F13" s="1">
        <f t="shared" si="5"/>
        <v>251.99999999999997</v>
      </c>
      <c r="G13" s="15">
        <f t="shared" si="2"/>
        <v>1692</v>
      </c>
      <c r="H13" s="4">
        <f t="shared" si="6"/>
        <v>338.40000000000003</v>
      </c>
      <c r="I13" s="4">
        <f t="shared" si="7"/>
        <v>152.28</v>
      </c>
      <c r="J13" s="5"/>
      <c r="K13" s="1">
        <f t="shared" si="8"/>
        <v>0</v>
      </c>
      <c r="L13" s="4">
        <f t="shared" si="3"/>
        <v>490.68000000000006</v>
      </c>
      <c r="M13" s="16">
        <f t="shared" si="4"/>
        <v>1201.32</v>
      </c>
    </row>
    <row r="15" spans="5:13" ht="12.75">
      <c r="E15" s="16">
        <f>SUM(E4:E14)</f>
        <v>23240</v>
      </c>
      <c r="F15" s="16">
        <f>SUM(F4:F14)</f>
        <v>4067</v>
      </c>
      <c r="G15" s="16">
        <f>SUM(G4:G14)</f>
        <v>27307</v>
      </c>
      <c r="H15" s="7">
        <f>SUM(H4:H14)</f>
        <v>5461.400000000001</v>
      </c>
      <c r="I15" s="7">
        <f>SUM(I4:I14)</f>
        <v>2457.63</v>
      </c>
      <c r="J15" s="16"/>
      <c r="K15" s="16">
        <f>SUM(K4:K14)</f>
        <v>20</v>
      </c>
      <c r="L15" s="16">
        <f>SUM(L4:L14)</f>
        <v>7939.030000000001</v>
      </c>
      <c r="M15" s="7">
        <f>SUM(M4:M14)</f>
        <v>19367.97</v>
      </c>
    </row>
    <row r="19" spans="1:3" ht="12.75">
      <c r="A19" t="s">
        <v>24</v>
      </c>
      <c r="C19" s="13">
        <f>G15</f>
        <v>27307</v>
      </c>
    </row>
    <row r="20" spans="10:12" ht="12.75">
      <c r="J20" t="s">
        <v>27</v>
      </c>
      <c r="L20" s="17">
        <v>0.175</v>
      </c>
    </row>
    <row r="21" spans="1:12" ht="12.75">
      <c r="A21" t="s">
        <v>25</v>
      </c>
      <c r="C21" s="13">
        <f>H15</f>
        <v>5461.400000000001</v>
      </c>
      <c r="J21" t="s">
        <v>28</v>
      </c>
      <c r="L21" s="1">
        <v>0.2</v>
      </c>
    </row>
    <row r="22" spans="10:12" ht="12.75">
      <c r="J22" t="s">
        <v>29</v>
      </c>
      <c r="L22" s="1">
        <v>0.09</v>
      </c>
    </row>
    <row r="23" spans="1:12" ht="12.75">
      <c r="A23" t="s">
        <v>26</v>
      </c>
      <c r="C23" s="13">
        <f>I15</f>
        <v>2457.63</v>
      </c>
      <c r="J23" t="s">
        <v>17</v>
      </c>
      <c r="L23" s="1">
        <v>5</v>
      </c>
    </row>
  </sheetData>
  <mergeCells count="1">
    <mergeCell ref="A1:M1"/>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Geoff Moss Enterprises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Geoff Moss</dc:creator>
  <cp:keywords/>
  <dc:description/>
  <cp:lastModifiedBy>Geoff Moss</cp:lastModifiedBy>
  <cp:lastPrinted>2008-10-27T03:46:38Z</cp:lastPrinted>
  <dcterms:created xsi:type="dcterms:W3CDTF">2008-02-08T09:39:26Z</dcterms:created>
  <dcterms:modified xsi:type="dcterms:W3CDTF">2010-06-23T04:36:08Z</dcterms:modified>
  <cp:category/>
  <cp:version/>
  <cp:contentType/>
  <cp:contentStatus/>
</cp:coreProperties>
</file>