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235" windowHeight="9720" activeTab="0"/>
  </bookViews>
  <sheets>
    <sheet name="QB12e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<sst xmlns="http://schemas.openxmlformats.org/spreadsheetml/2006/main" count="23" uniqueCount="21">
  <si>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a</t>
  </si>
  <si>
    <t>c</t>
  </si>
  <si>
    <t>d</t>
  </si>
  <si>
    <t>TR0023</t>
  </si>
  <si>
    <t>WR0012</t>
  </si>
  <si>
    <t>YL023</t>
  </si>
  <si>
    <t>Refrig</t>
  </si>
  <si>
    <t>Dryer</t>
  </si>
  <si>
    <t>Washer</t>
  </si>
  <si>
    <t>Plasma TV</t>
  </si>
  <si>
    <t>id =</t>
  </si>
  <si>
    <t>count =</t>
  </si>
  <si>
    <t>number =</t>
  </si>
  <si>
    <t>Maximum 5 items</t>
  </si>
  <si>
    <t>vlookup tables</t>
  </si>
  <si>
    <t>weight</t>
  </si>
  <si>
    <t xml:space="preserve">cost </t>
  </si>
  <si>
    <t>I had to use a row counter here ( pretty clumsey) there probably is a better way but I am running out of exam time.</t>
  </si>
  <si>
    <t>INPUT any id to select only the records from the Deliverey Table</t>
  </si>
  <si>
    <t>Deliverey docket</t>
  </si>
  <si>
    <t>wr0012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</si>
</sst>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>
      <alignment/>
    </xf>
    <xf numFmtId="0" fontId="0" fillId="0" borderId="0" xfId="0" applyAlignment="1">
      <alignment horizontal="right"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1"/>
  <sheetViews>
    <sheetView tabSelected="1" workbookViewId="0" topLeftCell="A1">
      <selection activeCell="D16" sqref="D16"/>
    </sheetView>
  </sheetViews>
  <sheetFormatPr defaultColWidth="9.140625" defaultRowHeight="12.75"/>
  <cols>
    <col min="2" max="2" width="22.28125" style="0" customWidth="1"/>
    <col min="11" max="11" width="13.00390625" style="0" customWidth="1"/>
    <col min="12" max="12" width="10.00390625" style="0" customWidth="1"/>
    <col min="13" max="13" width="12.7109375" style="0" customWidth="1"/>
  </cols>
  <sheetData>
    <row r="1" spans="10:14" ht="12.75">
      <c r="J1" s="1">
        <v>1</v>
      </c>
      <c r="K1" s="2" t="str">
        <f>B6</f>
        <v>Refrig</v>
      </c>
      <c r="L1" s="3">
        <f>C6</f>
        <v>55</v>
      </c>
      <c r="M1" s="1" t="str">
        <f>VLOOKUP(D$20,J1:L9,2,0)</f>
        <v>Dryer</v>
      </c>
      <c r="N1" s="3">
        <f>VLOOKUP(D$20,J1:L9,3,0)</f>
        <v>15</v>
      </c>
    </row>
    <row r="2" spans="10:14" ht="12.75">
      <c r="J2" s="4">
        <v>2</v>
      </c>
      <c r="K2" s="5" t="str">
        <f aca="true" t="shared" si="0" ref="K2:K9">B7</f>
        <v>Dryer</v>
      </c>
      <c r="L2" s="6">
        <f aca="true" t="shared" si="1" ref="L2:L9">C7</f>
        <v>15</v>
      </c>
      <c r="M2" s="4" t="str">
        <f>VLOOKUP(D$20+1,J2:K10,2,0)</f>
        <v>Washer</v>
      </c>
      <c r="N2" s="6">
        <f>VLOOKUP(D$20+1,J2:L10,3,0)</f>
        <v>35</v>
      </c>
    </row>
    <row r="3" spans="1:14" ht="12.75">
      <c r="A3" t="s">
        <v>17</v>
      </c>
      <c r="J3" s="4">
        <v>3</v>
      </c>
      <c r="K3" s="5" t="str">
        <f t="shared" si="0"/>
        <v>Washer</v>
      </c>
      <c r="L3" s="6">
        <f t="shared" si="1"/>
        <v>35</v>
      </c>
      <c r="M3" s="4" t="str">
        <f>VLOOKUP(D$20+2,J3:K11,2,0)</f>
        <v>Plasma TV</v>
      </c>
      <c r="N3" s="6">
        <f>VLOOKUP(D$20+2,J3:L11,3,0)</f>
        <v>18</v>
      </c>
    </row>
    <row r="4" spans="10:14" ht="12.75">
      <c r="J4" s="4">
        <v>4</v>
      </c>
      <c r="K4" s="5" t="str">
        <f t="shared" si="0"/>
        <v>Plasma TV</v>
      </c>
      <c r="L4" s="6">
        <f t="shared" si="1"/>
        <v>18</v>
      </c>
      <c r="M4" s="4">
        <f>VLOOKUP(D$20+3,J4:K12,2,0)</f>
        <v>0</v>
      </c>
      <c r="N4" s="6">
        <f>VLOOKUP(D$20+3,J4:L12,3,0)</f>
        <v>0</v>
      </c>
    </row>
    <row r="5" spans="3:14" ht="12.75">
      <c r="C5" s="11" t="s">
        <v>15</v>
      </c>
      <c r="D5" s="11" t="s">
        <v>16</v>
      </c>
      <c r="J5" s="4">
        <v>5</v>
      </c>
      <c r="K5" s="5">
        <f t="shared" si="0"/>
        <v>0</v>
      </c>
      <c r="L5" s="6">
        <f t="shared" si="1"/>
        <v>0</v>
      </c>
      <c r="M5" s="4">
        <f>VLOOKUP(D$20+4,J5:K13,2,0)</f>
        <v>0</v>
      </c>
      <c r="N5" s="6">
        <f>VLOOKUP(D$20+4,J5:L13,3,0)</f>
        <v>0</v>
      </c>
    </row>
    <row r="6" spans="1:14" ht="12.75">
      <c r="A6" t="s">
        <v>3</v>
      </c>
      <c r="B6" t="s">
        <v>6</v>
      </c>
      <c r="C6">
        <v>55</v>
      </c>
      <c r="D6" t="s">
        <v>1</v>
      </c>
      <c r="E6" s="12">
        <v>1</v>
      </c>
      <c r="J6" s="4">
        <v>6</v>
      </c>
      <c r="K6" s="5">
        <f t="shared" si="0"/>
        <v>0</v>
      </c>
      <c r="L6" s="6">
        <f t="shared" si="1"/>
        <v>0</v>
      </c>
      <c r="M6" s="4">
        <f>VLOOKUP(D$20+5,J6:K14,2,0)</f>
        <v>0</v>
      </c>
      <c r="N6" s="6">
        <f>VLOOKUP(D$20+5,J6:L14,3,0)</f>
        <v>0</v>
      </c>
    </row>
    <row r="7" spans="1:14" ht="12.75">
      <c r="A7" t="s">
        <v>4</v>
      </c>
      <c r="B7" t="s">
        <v>7</v>
      </c>
      <c r="C7">
        <v>15</v>
      </c>
      <c r="D7" t="s">
        <v>2</v>
      </c>
      <c r="E7" s="12">
        <v>2</v>
      </c>
      <c r="J7" s="4">
        <v>7</v>
      </c>
      <c r="K7" s="5">
        <f t="shared" si="0"/>
        <v>0</v>
      </c>
      <c r="L7" s="6">
        <f t="shared" si="1"/>
        <v>0</v>
      </c>
      <c r="M7" s="4">
        <f>VLOOKUP(D$20+6,J7:K15,2,0)</f>
        <v>0</v>
      </c>
      <c r="N7" s="6">
        <f>VLOOKUP(D$20+6,J7:L15,3,0)</f>
        <v>0</v>
      </c>
    </row>
    <row r="8" spans="1:14" ht="12.75">
      <c r="A8" t="s">
        <v>4</v>
      </c>
      <c r="B8" t="s">
        <v>8</v>
      </c>
      <c r="C8">
        <v>35</v>
      </c>
      <c r="D8" t="s">
        <v>1</v>
      </c>
      <c r="E8" s="12">
        <v>3</v>
      </c>
      <c r="J8" s="4">
        <v>8</v>
      </c>
      <c r="K8" s="5">
        <f t="shared" si="0"/>
        <v>0</v>
      </c>
      <c r="L8" s="6">
        <f t="shared" si="1"/>
        <v>0</v>
      </c>
      <c r="M8" s="4">
        <f>VLOOKUP(D$20+7,J8:K16,2,0)</f>
        <v>0</v>
      </c>
      <c r="N8" s="6">
        <f>VLOOKUP(D$20+7,J8:L16,3,0)</f>
        <v>0</v>
      </c>
    </row>
    <row r="9" spans="1:14" ht="13.5" thickBot="1">
      <c r="A9" t="s">
        <v>5</v>
      </c>
      <c r="B9" t="s">
        <v>9</v>
      </c>
      <c r="C9">
        <v>18</v>
      </c>
      <c r="D9" t="s">
        <v>0</v>
      </c>
      <c r="E9" s="12">
        <v>4</v>
      </c>
      <c r="J9" s="7">
        <v>9</v>
      </c>
      <c r="K9" s="8">
        <f t="shared" si="0"/>
        <v>0</v>
      </c>
      <c r="L9" s="9">
        <f t="shared" si="1"/>
        <v>0</v>
      </c>
      <c r="M9" s="7" t="e">
        <f>VLOOKUP(D$20+8,J9:K17,2,0)</f>
        <v>#N/A</v>
      </c>
      <c r="N9" s="9" t="e">
        <f>VLOOKUP(D$20+8,J9:L17,3,0)</f>
        <v>#N/A</v>
      </c>
    </row>
    <row r="11" spans="10:14" ht="13.5" thickBot="1">
      <c r="J11" s="13"/>
      <c r="K11" s="13"/>
      <c r="L11" s="13"/>
      <c r="M11" s="13"/>
      <c r="N11" s="13"/>
    </row>
    <row r="12" spans="10:14" ht="13.5" thickBot="1">
      <c r="J12" s="14" t="s">
        <v>14</v>
      </c>
      <c r="K12" s="15"/>
      <c r="L12" s="15"/>
      <c r="M12" s="15"/>
      <c r="N12" s="16"/>
    </row>
    <row r="14" ht="13.5" thickBot="1"/>
    <row r="15" spans="3:5" ht="13.5" thickBot="1">
      <c r="C15" t="s">
        <v>10</v>
      </c>
      <c r="D15" s="10" t="s">
        <v>20</v>
      </c>
      <c r="E15" t="s">
        <v>18</v>
      </c>
    </row>
    <row r="18" spans="3:4" ht="12.75">
      <c r="C18" t="s">
        <v>11</v>
      </c>
      <c r="D18">
        <f>COUNTIF(A6:A9,D15)</f>
        <v>2</v>
      </c>
    </row>
    <row r="20" spans="3:4" ht="12.75">
      <c r="C20" t="s">
        <v>12</v>
      </c>
      <c r="D20">
        <f>VLOOKUP(D15,A6:E9,5,0)</f>
        <v>2</v>
      </c>
    </row>
    <row r="25" ht="12.75">
      <c r="C25" t="s">
        <v>19</v>
      </c>
    </row>
    <row r="26" ht="13.5" thickBot="1">
      <c r="C26" t="s">
        <v>13</v>
      </c>
    </row>
    <row r="27" spans="3:5" ht="12.75">
      <c r="C27" s="1" t="str">
        <f>IF(D$18&gt;=1,M1,"")</f>
        <v>Dryer</v>
      </c>
      <c r="D27" s="2">
        <f>IF(D$18&gt;=1,N1,"")</f>
        <v>15</v>
      </c>
      <c r="E27" s="3" t="str">
        <f>IF(D$18&gt;=1,"kg","")</f>
        <v>kg</v>
      </c>
    </row>
    <row r="28" spans="3:5" ht="12.75">
      <c r="C28" s="4" t="str">
        <f>IF(D$18&gt;=2,M2,"")</f>
        <v>Washer</v>
      </c>
      <c r="D28" s="5">
        <f>IF(D$18&gt;=2,N2,"")</f>
        <v>35</v>
      </c>
      <c r="E28" s="6" t="str">
        <f>IF(D$18&gt;=2,"kg","")</f>
        <v>kg</v>
      </c>
    </row>
    <row r="29" spans="3:5" ht="12.75">
      <c r="C29" s="4">
        <f>IF(D$18&gt;=3,M3,"")</f>
      </c>
      <c r="D29" s="5">
        <f>IF(D$18&gt;=3,N3,"")</f>
      </c>
      <c r="E29" s="6">
        <f>IF(D$18&gt;=3,"kg","")</f>
      </c>
    </row>
    <row r="30" spans="3:5" ht="12.75">
      <c r="C30" s="4">
        <f>IF(D$18&gt;4,M4,"")</f>
      </c>
      <c r="D30" s="5">
        <f>IF(D$18&gt;=4,N4,"")</f>
      </c>
      <c r="E30" s="6">
        <f>IF(D$18&gt;=4,"kg","")</f>
      </c>
    </row>
    <row r="31" spans="3:5" ht="13.5" thickBot="1">
      <c r="C31" s="7">
        <f>IF(D$18&gt;5,M5,"")</f>
      </c>
      <c r="D31" s="8">
        <f>IF(D$18&gt;=5,N5,"")</f>
      </c>
      <c r="E31" s="9">
        <f>IF(D$18&gt;=5,"kg","")</f>
      </c>
    </row>
  </sheetData>
  <mergeCells count="1">
    <mergeCell ref="J12:N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01029286</dc:creator>
  <cp:keywords/>
  <dc:description/>
  <cp:lastModifiedBy>01029286</cp:lastModifiedBy>
  <cp:lastPrinted>2009-11-16T21:22:00Z</cp:lastPrinted>
  <dcterms:created xsi:type="dcterms:W3CDTF">2009-11-01T23:48:27Z</dcterms:created>
  <dcterms:modified xsi:type="dcterms:W3CDTF">2009-11-17T04:04:53Z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