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8835" activeTab="2"/>
  </bookViews>
  <sheets>
    <sheet name="Chart1" sheetId="1" r:id="rId1"/>
    <sheet name="Main" sheetId="2" r:id="rId2"/>
    <sheet name="Fundraising" sheetId="3" r:id="rId3"/>
    <sheet name="Homeroom_Details" sheetId="4" r:id="rId4"/>
  </sheets>
  <definedNames>
    <definedName name="Fundraising_Amount">'Fundraising'!$E$2:$E$31</definedName>
    <definedName name="Fundraising_Homeroom">'Fundraising'!$B$2:$B$31</definedName>
    <definedName name="Homeroom_Teacher_Charity">'Homeroom_Details'!$A$2:$C$19</definedName>
  </definedNames>
  <calcPr fullCalcOnLoad="1"/>
</workbook>
</file>

<file path=xl/comments3.xml><?xml version="1.0" encoding="utf-8"?>
<comments xmlns="http://schemas.openxmlformats.org/spreadsheetml/2006/main">
  <authors>
    <author>ecoronado</author>
  </authors>
  <commentList>
    <comment ref="B1" authorId="0">
      <text>
        <r>
          <rPr>
            <sz val="8"/>
            <rFont val="Tahoma"/>
            <family val="0"/>
          </rPr>
          <t xml:space="preserve">Select a homeroom and fill in the Fundraising details
</t>
        </r>
      </text>
    </comment>
  </commentList>
</comments>
</file>

<file path=xl/sharedStrings.xml><?xml version="1.0" encoding="utf-8"?>
<sst xmlns="http://schemas.openxmlformats.org/spreadsheetml/2006/main" count="101" uniqueCount="66">
  <si>
    <t>Homeroom</t>
  </si>
  <si>
    <t>Teacher</t>
  </si>
  <si>
    <t>Charity</t>
  </si>
  <si>
    <t>7A</t>
  </si>
  <si>
    <t>Smith</t>
  </si>
  <si>
    <t>Salvation Army</t>
  </si>
  <si>
    <t>7B</t>
  </si>
  <si>
    <t>Johnson</t>
  </si>
  <si>
    <t>RSPCA</t>
  </si>
  <si>
    <t>7C</t>
  </si>
  <si>
    <t>Williams</t>
  </si>
  <si>
    <t>Red Cross</t>
  </si>
  <si>
    <t>8A</t>
  </si>
  <si>
    <t>Jones</t>
  </si>
  <si>
    <t>World Vision</t>
  </si>
  <si>
    <t>8B</t>
  </si>
  <si>
    <t>Brown</t>
  </si>
  <si>
    <t>Anglicare</t>
  </si>
  <si>
    <t>8C</t>
  </si>
  <si>
    <t>Davis</t>
  </si>
  <si>
    <t>CARE</t>
  </si>
  <si>
    <t>9A</t>
  </si>
  <si>
    <t>Miller</t>
  </si>
  <si>
    <t>CanTeen</t>
  </si>
  <si>
    <t>9B</t>
  </si>
  <si>
    <t>Wilson</t>
  </si>
  <si>
    <t>Unicef</t>
  </si>
  <si>
    <t>9C</t>
  </si>
  <si>
    <t>Moore</t>
  </si>
  <si>
    <t>Make a wish</t>
  </si>
  <si>
    <t>10A</t>
  </si>
  <si>
    <t>Taylor</t>
  </si>
  <si>
    <t>Starlight</t>
  </si>
  <si>
    <t>10B</t>
  </si>
  <si>
    <t>Anderson</t>
  </si>
  <si>
    <t>OXFAM</t>
  </si>
  <si>
    <t>10C</t>
  </si>
  <si>
    <t>Thomas</t>
  </si>
  <si>
    <t>Sids</t>
  </si>
  <si>
    <t>11A</t>
  </si>
  <si>
    <t>Jackson</t>
  </si>
  <si>
    <t>Camp Quality</t>
  </si>
  <si>
    <t>11B</t>
  </si>
  <si>
    <t>White</t>
  </si>
  <si>
    <t>Caritas</t>
  </si>
  <si>
    <t>11C</t>
  </si>
  <si>
    <t>Smith Family</t>
  </si>
  <si>
    <t>12A</t>
  </si>
  <si>
    <t>Martin</t>
  </si>
  <si>
    <t>St Vincent de Paul</t>
  </si>
  <si>
    <t>12B</t>
  </si>
  <si>
    <t>Thompson</t>
  </si>
  <si>
    <t>Ronald McDonald House</t>
  </si>
  <si>
    <t>12C</t>
  </si>
  <si>
    <t>Garcia</t>
  </si>
  <si>
    <t>St Johns Ambulance</t>
  </si>
  <si>
    <t>Item</t>
  </si>
  <si>
    <t>Event</t>
  </si>
  <si>
    <t>Date</t>
  </si>
  <si>
    <t>Amount</t>
  </si>
  <si>
    <t>Cake Stall</t>
  </si>
  <si>
    <t>Sausage sizzle</t>
  </si>
  <si>
    <t>Disco</t>
  </si>
  <si>
    <t>Chocolate drive</t>
  </si>
  <si>
    <t>Badge making</t>
  </si>
  <si>
    <t>Certificate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</si>
</sst>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Amounts Raised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Main!$A$2:$C$19</c:f>
              <c:multiLvlStrCache>
                <c:ptCount val="18"/>
                <c:lvl>
                  <c:pt idx="0">
                    <c:v>Salvation Army</c:v>
                  </c:pt>
                  <c:pt idx="1">
                    <c:v>RSPCA</c:v>
                  </c:pt>
                  <c:pt idx="2">
                    <c:v>Red Cross</c:v>
                  </c:pt>
                  <c:pt idx="3">
                    <c:v>World Vision</c:v>
                  </c:pt>
                  <c:pt idx="4">
                    <c:v>Anglicare</c:v>
                  </c:pt>
                  <c:pt idx="5">
                    <c:v>CARE</c:v>
                  </c:pt>
                  <c:pt idx="6">
                    <c:v>CanTeen</c:v>
                  </c:pt>
                  <c:pt idx="7">
                    <c:v>Unicef</c:v>
                  </c:pt>
                  <c:pt idx="8">
                    <c:v>Make a wish</c:v>
                  </c:pt>
                  <c:pt idx="9">
                    <c:v>Starlight</c:v>
                  </c:pt>
                  <c:pt idx="10">
                    <c:v>OXFAM</c:v>
                  </c:pt>
                  <c:pt idx="11">
                    <c:v>Sids</c:v>
                  </c:pt>
                  <c:pt idx="12">
                    <c:v>Camp Quality</c:v>
                  </c:pt>
                  <c:pt idx="13">
                    <c:v>Caritas</c:v>
                  </c:pt>
                  <c:pt idx="14">
                    <c:v>Smith Family</c:v>
                  </c:pt>
                  <c:pt idx="15">
                    <c:v>St Vincent de Paul</c:v>
                  </c:pt>
                  <c:pt idx="16">
                    <c:v>Ronald McDonald House</c:v>
                  </c:pt>
                  <c:pt idx="17">
                    <c:v>St Johns Ambulance</c:v>
                  </c:pt>
                </c:lvl>
                <c:lvl>
                  <c:pt idx="0">
                    <c:v>Smith</c:v>
                  </c:pt>
                  <c:pt idx="1">
                    <c:v>Johnson</c:v>
                  </c:pt>
                  <c:pt idx="2">
                    <c:v>Williams</c:v>
                  </c:pt>
                  <c:pt idx="3">
                    <c:v>Jones</c:v>
                  </c:pt>
                  <c:pt idx="4">
                    <c:v>Brown</c:v>
                  </c:pt>
                  <c:pt idx="5">
                    <c:v>Davis</c:v>
                  </c:pt>
                  <c:pt idx="6">
                    <c:v>Miller</c:v>
                  </c:pt>
                  <c:pt idx="7">
                    <c:v>Wilson</c:v>
                  </c:pt>
                  <c:pt idx="8">
                    <c:v>Moore</c:v>
                  </c:pt>
                  <c:pt idx="9">
                    <c:v>Taylor</c:v>
                  </c:pt>
                  <c:pt idx="10">
                    <c:v>Anderson</c:v>
                  </c:pt>
                  <c:pt idx="11">
                    <c:v>Thomas</c:v>
                  </c:pt>
                  <c:pt idx="12">
                    <c:v>Jackson</c:v>
                  </c:pt>
                  <c:pt idx="13">
                    <c:v>White</c:v>
                  </c:pt>
                  <c:pt idx="14">
                    <c:v>White</c:v>
                  </c:pt>
                  <c:pt idx="15">
                    <c:v>Martin</c:v>
                  </c:pt>
                  <c:pt idx="16">
                    <c:v>Thompson</c:v>
                  </c:pt>
                  <c:pt idx="17">
                    <c:v>Garcia</c:v>
                  </c:pt>
                </c:lvl>
                <c:lvl>
                  <c:pt idx="0">
                    <c:v>7A</c:v>
                  </c:pt>
                  <c:pt idx="1">
                    <c:v>7B</c:v>
                  </c:pt>
                  <c:pt idx="2">
                    <c:v>7C</c:v>
                  </c:pt>
                  <c:pt idx="3">
                    <c:v>8A</c:v>
                  </c:pt>
                  <c:pt idx="4">
                    <c:v>8B</c:v>
                  </c:pt>
                  <c:pt idx="5">
                    <c:v>8C</c:v>
                  </c:pt>
                  <c:pt idx="6">
                    <c:v>9A</c:v>
                  </c:pt>
                  <c:pt idx="7">
                    <c:v>9B</c:v>
                  </c:pt>
                  <c:pt idx="8">
                    <c:v>9C</c:v>
                  </c:pt>
                  <c:pt idx="9">
                    <c:v>10A</c:v>
                  </c:pt>
                  <c:pt idx="10">
                    <c:v>10B</c:v>
                  </c:pt>
                  <c:pt idx="11">
                    <c:v>10C</c:v>
                  </c:pt>
                  <c:pt idx="12">
                    <c:v>11A</c:v>
                  </c:pt>
                  <c:pt idx="13">
                    <c:v>11B</c:v>
                  </c:pt>
                  <c:pt idx="14">
                    <c:v>11C</c:v>
                  </c:pt>
                  <c:pt idx="15">
                    <c:v>12A</c:v>
                  </c:pt>
                  <c:pt idx="16">
                    <c:v>12B</c:v>
                  </c:pt>
                  <c:pt idx="17">
                    <c:v>12C</c:v>
                  </c:pt>
                </c:lvl>
              </c:multiLvlStrCache>
            </c:multiLvlStrRef>
          </c:cat>
          <c:val>
            <c:numRef>
              <c:f>Main!$D$2:$D$19</c:f>
              <c:numCache>
                <c:ptCount val="18"/>
                <c:pt idx="0">
                  <c:v>2278.5</c:v>
                </c:pt>
                <c:pt idx="1">
                  <c:v>53.95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112.45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1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9" sqref="C19"/>
    </sheetView>
  </sheetViews>
  <sheetFormatPr defaultColWidth="9.140625" defaultRowHeight="12.75"/>
  <cols>
    <col min="1" max="1" width="11.00390625" style="0" bestFit="1" customWidth="1"/>
    <col min="2" max="2" width="9.57421875" style="0" bestFit="1" customWidth="1"/>
    <col min="3" max="3" width="21.8515625" style="0" bestFit="1" customWidth="1"/>
    <col min="5" max="5" width="10.281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59</v>
      </c>
      <c r="E1" s="1" t="s">
        <v>65</v>
      </c>
    </row>
    <row r="2" spans="1:5" ht="12.75">
      <c r="A2" s="4" t="s">
        <v>3</v>
      </c>
      <c r="B2" t="str">
        <f>VLOOKUP(A2,Homeroom_Teacher_Charity,2,0)</f>
        <v>Smith</v>
      </c>
      <c r="C2" t="str">
        <f>VLOOKUP(A2,Homeroom_Teacher_Charity,3,0)</f>
        <v>Salvation Army</v>
      </c>
      <c r="D2">
        <f>SUMIF(Fundraising_Homeroom,"7A",Fundraising_Amount)</f>
        <v>2278.5</v>
      </c>
      <c r="E2" t="str">
        <f>IF(D2&gt;=2000,"Gold",IF(D2&gt;=1000,"Silver",IF(D2&gt;=500,"Bronze","")))</f>
        <v>Gold</v>
      </c>
    </row>
    <row r="3" spans="1:5" ht="12.75">
      <c r="A3" s="4" t="s">
        <v>6</v>
      </c>
      <c r="B3" t="str">
        <f aca="true" t="shared" si="0" ref="B3:B19">VLOOKUP(A3,Homeroom_Teacher_Charity,2,0)</f>
        <v>Johnson</v>
      </c>
      <c r="C3" t="str">
        <f aca="true" t="shared" si="1" ref="C3:C19">VLOOKUP(A3,Homeroom_Teacher_Charity,3,0)</f>
        <v>RSPCA</v>
      </c>
      <c r="D3">
        <f>SUMIF(Fundraising_Homeroom,"7B",Fundraising_Amount)</f>
        <v>53.95</v>
      </c>
      <c r="E3">
        <f aca="true" t="shared" si="2" ref="E3:E19">IF(D3&gt;=2000,"Gold",IF(D3&gt;=1000,"Silver",IF(D3&gt;=500,"Bronze","")))</f>
      </c>
    </row>
    <row r="4" spans="1:5" ht="12.75">
      <c r="A4" s="4" t="s">
        <v>9</v>
      </c>
      <c r="B4" t="str">
        <f t="shared" si="0"/>
        <v>Williams</v>
      </c>
      <c r="C4" t="str">
        <f t="shared" si="1"/>
        <v>Red Cross</v>
      </c>
      <c r="D4">
        <f>SUMIF(Fundraising_Homeroom,"7C",Fundraising_Amount)</f>
        <v>0</v>
      </c>
      <c r="E4">
        <f t="shared" si="2"/>
      </c>
    </row>
    <row r="5" spans="1:5" ht="12.75">
      <c r="A5" s="4" t="s">
        <v>12</v>
      </c>
      <c r="B5" t="str">
        <f t="shared" si="0"/>
        <v>Jones</v>
      </c>
      <c r="C5" t="str">
        <f t="shared" si="1"/>
        <v>World Vision</v>
      </c>
      <c r="D5">
        <f>SUMIF(Fundraising_Homeroom,"8A",Fundraising_Amount)</f>
        <v>0</v>
      </c>
      <c r="E5">
        <f t="shared" si="2"/>
      </c>
    </row>
    <row r="6" spans="1:5" ht="12.75">
      <c r="A6" s="4" t="s">
        <v>15</v>
      </c>
      <c r="B6" t="str">
        <f t="shared" si="0"/>
        <v>Brown</v>
      </c>
      <c r="C6" t="str">
        <f t="shared" si="1"/>
        <v>Anglicare</v>
      </c>
      <c r="D6">
        <f>SUMIF(Fundraising_Homeroom,"8B",Fundraising_Amount)</f>
        <v>0</v>
      </c>
      <c r="E6">
        <f t="shared" si="2"/>
      </c>
    </row>
    <row r="7" spans="1:5" ht="12.75">
      <c r="A7" s="4" t="s">
        <v>18</v>
      </c>
      <c r="B7" t="str">
        <f t="shared" si="0"/>
        <v>Davis</v>
      </c>
      <c r="C7" t="str">
        <f t="shared" si="1"/>
        <v>CARE</v>
      </c>
      <c r="D7">
        <f>SUMIF(Fundraising_Homeroom,"8C",Fundraising_Amount)</f>
        <v>0</v>
      </c>
      <c r="E7">
        <f t="shared" si="2"/>
      </c>
    </row>
    <row r="8" spans="1:5" ht="12.75">
      <c r="A8" s="4" t="s">
        <v>21</v>
      </c>
      <c r="B8" t="str">
        <f t="shared" si="0"/>
        <v>Miller</v>
      </c>
      <c r="C8" t="str">
        <f t="shared" si="1"/>
        <v>CanTeen</v>
      </c>
      <c r="D8">
        <f>SUMIF(Fundraising_Homeroom,"9A",Fundraising_Amount)</f>
        <v>0</v>
      </c>
      <c r="E8">
        <f t="shared" si="2"/>
      </c>
    </row>
    <row r="9" spans="1:5" ht="12.75">
      <c r="A9" s="4" t="s">
        <v>24</v>
      </c>
      <c r="B9" t="str">
        <f t="shared" si="0"/>
        <v>Wilson</v>
      </c>
      <c r="C9" t="str">
        <f t="shared" si="1"/>
        <v>Unicef</v>
      </c>
      <c r="D9">
        <f>SUMIF(Fundraising_Homeroom,"9B",Fundraising_Amount)</f>
        <v>0</v>
      </c>
      <c r="E9">
        <f t="shared" si="2"/>
      </c>
    </row>
    <row r="10" spans="1:5" ht="12.75">
      <c r="A10" s="4" t="s">
        <v>27</v>
      </c>
      <c r="B10" t="str">
        <f t="shared" si="0"/>
        <v>Moore</v>
      </c>
      <c r="C10" t="str">
        <f t="shared" si="1"/>
        <v>Make a wish</v>
      </c>
      <c r="D10">
        <f>SUMIF(Fundraising_Homeroom,"9C",Fundraising_Amount)</f>
        <v>0</v>
      </c>
      <c r="E10">
        <f t="shared" si="2"/>
      </c>
    </row>
    <row r="11" spans="1:5" ht="12.75">
      <c r="A11" s="4" t="s">
        <v>30</v>
      </c>
      <c r="B11" t="str">
        <f t="shared" si="0"/>
        <v>Taylor</v>
      </c>
      <c r="C11" t="str">
        <f t="shared" si="1"/>
        <v>Starlight</v>
      </c>
      <c r="D11">
        <f>SUMIF(Fundraising_Homeroom,"10A",Fundraising_Amount)</f>
        <v>112.45</v>
      </c>
      <c r="E11">
        <f t="shared" si="2"/>
      </c>
    </row>
    <row r="12" spans="1:5" ht="12.75">
      <c r="A12" s="4" t="s">
        <v>33</v>
      </c>
      <c r="B12" t="str">
        <f t="shared" si="0"/>
        <v>Anderson</v>
      </c>
      <c r="C12" t="str">
        <f t="shared" si="1"/>
        <v>OXFAM</v>
      </c>
      <c r="D12">
        <f>SUMIF(Fundraising_Homeroom,"10B",Fundraising_Amount)</f>
        <v>0</v>
      </c>
      <c r="E12">
        <f t="shared" si="2"/>
      </c>
    </row>
    <row r="13" spans="1:5" ht="12.75">
      <c r="A13" s="4" t="s">
        <v>36</v>
      </c>
      <c r="B13" t="str">
        <f t="shared" si="0"/>
        <v>Thomas</v>
      </c>
      <c r="C13" t="str">
        <f t="shared" si="1"/>
        <v>Sids</v>
      </c>
      <c r="D13">
        <f>SUMIF(Fundraising_Homeroom,"10C",Fundraising_Amount)</f>
        <v>0</v>
      </c>
      <c r="E13">
        <f t="shared" si="2"/>
      </c>
    </row>
    <row r="14" spans="1:5" ht="12.75">
      <c r="A14" s="4" t="s">
        <v>39</v>
      </c>
      <c r="B14" t="str">
        <f t="shared" si="0"/>
        <v>Jackson</v>
      </c>
      <c r="C14" t="str">
        <f t="shared" si="1"/>
        <v>Camp Quality</v>
      </c>
      <c r="D14">
        <f>SUMIF(Fundraising_Homeroom,"11A",Fundraising_Amount)</f>
        <v>0</v>
      </c>
      <c r="E14">
        <f t="shared" si="2"/>
      </c>
    </row>
    <row r="15" spans="1:5" ht="12.75">
      <c r="A15" s="4" t="s">
        <v>42</v>
      </c>
      <c r="B15" t="str">
        <f t="shared" si="0"/>
        <v>White</v>
      </c>
      <c r="C15" t="str">
        <f t="shared" si="1"/>
        <v>Caritas</v>
      </c>
      <c r="D15">
        <f>SUMIF(Fundraising_Homeroom,"11B",Fundraising_Amount)</f>
        <v>0</v>
      </c>
      <c r="E15">
        <f t="shared" si="2"/>
      </c>
    </row>
    <row r="16" spans="1:5" ht="12.75">
      <c r="A16" s="4" t="s">
        <v>45</v>
      </c>
      <c r="B16" t="str">
        <f t="shared" si="0"/>
        <v>White</v>
      </c>
      <c r="C16" t="str">
        <f t="shared" si="1"/>
        <v>Smith Family</v>
      </c>
      <c r="D16">
        <f>SUMIF(Fundraising_Homeroom,"11C",Fundraising_Amount)</f>
        <v>0</v>
      </c>
      <c r="E16">
        <f t="shared" si="2"/>
      </c>
    </row>
    <row r="17" spans="1:5" ht="12.75">
      <c r="A17" s="4" t="s">
        <v>47</v>
      </c>
      <c r="B17" t="str">
        <f t="shared" si="0"/>
        <v>Martin</v>
      </c>
      <c r="C17" t="str">
        <f t="shared" si="1"/>
        <v>St Vincent de Paul</v>
      </c>
      <c r="D17">
        <f>SUMIF(Fundraising_Homeroom,"12A",Fundraising_Amount)</f>
        <v>0</v>
      </c>
      <c r="E17">
        <f t="shared" si="2"/>
      </c>
    </row>
    <row r="18" spans="1:5" ht="12.75">
      <c r="A18" s="4" t="s">
        <v>50</v>
      </c>
      <c r="B18" t="str">
        <f t="shared" si="0"/>
        <v>Thompson</v>
      </c>
      <c r="C18" t="str">
        <f t="shared" si="1"/>
        <v>Ronald McDonald House</v>
      </c>
      <c r="D18">
        <f>SUMIF(Fundraising_Homeroom,"12B",Fundraising_Amount)</f>
        <v>0</v>
      </c>
      <c r="E18">
        <f t="shared" si="2"/>
      </c>
    </row>
    <row r="19" spans="1:5" ht="12.75">
      <c r="A19" s="4" t="s">
        <v>53</v>
      </c>
      <c r="B19" t="str">
        <f t="shared" si="0"/>
        <v>Garcia</v>
      </c>
      <c r="C19" t="str">
        <f t="shared" si="1"/>
        <v>St Johns Ambulance</v>
      </c>
      <c r="D19">
        <f>SUMIF(Fundraising_Homeroom,"12C",Fundraising_Amount)</f>
        <v>0</v>
      </c>
      <c r="E19">
        <f t="shared" si="2"/>
      </c>
    </row>
  </sheetData>
  <conditionalFormatting sqref="A2:E19">
    <cfRule type="expression" priority="1" dxfId="0" stopIfTrue="1">
      <formula>IF($D2=MAX($D$2:$D$19),TRUE,FALSE)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11.00390625" style="0" bestFit="1" customWidth="1"/>
    <col min="3" max="3" width="13.8515625" style="0" bestFit="1" customWidth="1"/>
    <col min="4" max="4" width="10.140625" style="0" bestFit="1" customWidth="1"/>
    <col min="5" max="5" width="10.421875" style="0" customWidth="1"/>
    <col min="10" max="10" width="10.140625" style="0" bestFit="1" customWidth="1"/>
  </cols>
  <sheetData>
    <row r="1" spans="1:5" ht="12.75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</row>
    <row r="2" spans="1:5" ht="12.75">
      <c r="A2" s="3">
        <v>1</v>
      </c>
      <c r="B2" t="s">
        <v>30</v>
      </c>
      <c r="C2" t="s">
        <v>60</v>
      </c>
      <c r="D2" s="2">
        <v>39238</v>
      </c>
      <c r="E2">
        <v>112.45</v>
      </c>
    </row>
    <row r="3" spans="1:5" ht="12.75">
      <c r="A3" s="3">
        <v>2</v>
      </c>
      <c r="B3" t="s">
        <v>3</v>
      </c>
      <c r="C3" t="s">
        <v>61</v>
      </c>
      <c r="D3" s="2">
        <v>39239</v>
      </c>
      <c r="E3">
        <v>587.5</v>
      </c>
    </row>
    <row r="4" spans="1:5" ht="12.75">
      <c r="A4" s="3">
        <v>3</v>
      </c>
      <c r="B4" t="s">
        <v>6</v>
      </c>
      <c r="C4" t="s">
        <v>61</v>
      </c>
      <c r="D4" s="2">
        <v>39239</v>
      </c>
      <c r="E4">
        <v>53.95</v>
      </c>
    </row>
    <row r="5" spans="1:5" ht="12.75">
      <c r="A5" s="3">
        <v>4</v>
      </c>
      <c r="B5" t="s">
        <v>3</v>
      </c>
      <c r="C5" t="s">
        <v>60</v>
      </c>
      <c r="D5" s="2">
        <v>39245</v>
      </c>
      <c r="E5">
        <v>110.25</v>
      </c>
    </row>
    <row r="6" spans="1:5" ht="12.75">
      <c r="A6" s="3">
        <v>5</v>
      </c>
      <c r="B6" t="s">
        <v>3</v>
      </c>
      <c r="C6" t="s">
        <v>62</v>
      </c>
      <c r="D6" s="2">
        <v>39247</v>
      </c>
      <c r="E6">
        <v>650</v>
      </c>
    </row>
    <row r="7" spans="1:5" ht="12.75">
      <c r="A7" s="3">
        <v>6</v>
      </c>
      <c r="B7" t="s">
        <v>3</v>
      </c>
      <c r="C7" t="s">
        <v>63</v>
      </c>
      <c r="D7" s="2">
        <v>39248</v>
      </c>
      <c r="E7">
        <v>430</v>
      </c>
    </row>
    <row r="8" spans="1:5" ht="12.75">
      <c r="A8" s="3">
        <v>7</v>
      </c>
      <c r="B8" t="s">
        <v>3</v>
      </c>
      <c r="C8" t="s">
        <v>64</v>
      </c>
      <c r="D8" s="2">
        <v>39253</v>
      </c>
      <c r="E8">
        <v>350.75</v>
      </c>
    </row>
    <row r="9" spans="1:5" ht="12.75">
      <c r="A9" s="3">
        <v>8</v>
      </c>
      <c r="B9" t="s">
        <v>3</v>
      </c>
      <c r="C9" t="s">
        <v>60</v>
      </c>
      <c r="D9" s="2">
        <v>39255</v>
      </c>
      <c r="E9">
        <v>150</v>
      </c>
    </row>
    <row r="10" ht="12.75">
      <c r="A10" s="3">
        <v>9</v>
      </c>
    </row>
    <row r="11" ht="12.75">
      <c r="A11" s="3">
        <v>10</v>
      </c>
    </row>
    <row r="12" ht="12.75">
      <c r="A12" s="3">
        <v>11</v>
      </c>
    </row>
    <row r="13" ht="12.75">
      <c r="A13" s="3">
        <v>12</v>
      </c>
    </row>
    <row r="14" ht="12.75">
      <c r="A14" s="3">
        <v>13</v>
      </c>
    </row>
    <row r="15" ht="12.75">
      <c r="A15" s="3">
        <v>14</v>
      </c>
    </row>
    <row r="16" ht="12.75">
      <c r="A16" s="3">
        <v>15</v>
      </c>
    </row>
    <row r="17" ht="12.75">
      <c r="A17" s="3">
        <v>16</v>
      </c>
    </row>
    <row r="18" ht="12.75">
      <c r="A18" s="3">
        <v>17</v>
      </c>
    </row>
    <row r="19" ht="12.75">
      <c r="A19" s="3">
        <v>18</v>
      </c>
    </row>
    <row r="20" ht="12.75">
      <c r="A20" s="3">
        <v>19</v>
      </c>
    </row>
    <row r="21" ht="12.75">
      <c r="A21" s="3">
        <v>20</v>
      </c>
    </row>
    <row r="22" ht="12.75">
      <c r="A22" s="3">
        <v>21</v>
      </c>
    </row>
    <row r="23" ht="12.75">
      <c r="A23" s="3">
        <v>22</v>
      </c>
    </row>
    <row r="24" ht="12.75">
      <c r="A24" s="3">
        <v>23</v>
      </c>
    </row>
    <row r="25" ht="12.75">
      <c r="A25" s="3">
        <v>24</v>
      </c>
    </row>
    <row r="26" ht="12.75">
      <c r="A26" s="3">
        <v>25</v>
      </c>
    </row>
    <row r="27" ht="12.75">
      <c r="A27" s="3">
        <v>26</v>
      </c>
    </row>
    <row r="28" ht="12.75">
      <c r="A28" s="3">
        <v>27</v>
      </c>
    </row>
    <row r="29" ht="12.75">
      <c r="A29" s="3">
        <v>28</v>
      </c>
    </row>
    <row r="30" ht="12.75">
      <c r="A30" s="3">
        <v>29</v>
      </c>
    </row>
    <row r="31" ht="12.75">
      <c r="A31" s="3">
        <v>30</v>
      </c>
    </row>
  </sheetData>
  <dataValidations count="2">
    <dataValidation type="list" allowBlank="1" showInputMessage="1" showErrorMessage="1" sqref="B9:B31">
      <formula1>",7A,7B,7C,8A,8B,8C,9A,9B,9C,10A,10B,10C,11A,11B,11C,12A,12B,12C"</formula1>
    </dataValidation>
    <dataValidation type="list" showInputMessage="1" showErrorMessage="1" sqref="B2:B8">
      <formula1>",7A,7B,7C,8A,8B,8C,9A,9B,9C,10A,10B,10C,11A,11B,11C,12A,12B,12C"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30" sqref="C30"/>
    </sheetView>
  </sheetViews>
  <sheetFormatPr defaultColWidth="9.140625" defaultRowHeight="12.75"/>
  <cols>
    <col min="1" max="1" width="11.00390625" style="0" bestFit="1" customWidth="1"/>
    <col min="2" max="2" width="9.57421875" style="0" bestFit="1" customWidth="1"/>
    <col min="3" max="3" width="21.851562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 t="s">
        <v>4</v>
      </c>
      <c r="C2" t="s">
        <v>5</v>
      </c>
    </row>
    <row r="3" spans="1:3" ht="12.75">
      <c r="A3" t="s">
        <v>6</v>
      </c>
      <c r="B3" t="s">
        <v>7</v>
      </c>
      <c r="C3" t="s">
        <v>8</v>
      </c>
    </row>
    <row r="4" spans="1:3" ht="12.75">
      <c r="A4" t="s">
        <v>9</v>
      </c>
      <c r="B4" t="s">
        <v>10</v>
      </c>
      <c r="C4" t="s">
        <v>11</v>
      </c>
    </row>
    <row r="5" spans="1:3" ht="12.75">
      <c r="A5" t="s">
        <v>12</v>
      </c>
      <c r="B5" t="s">
        <v>13</v>
      </c>
      <c r="C5" t="s">
        <v>14</v>
      </c>
    </row>
    <row r="6" spans="1:3" ht="12.75">
      <c r="A6" t="s">
        <v>15</v>
      </c>
      <c r="B6" t="s">
        <v>16</v>
      </c>
      <c r="C6" t="s">
        <v>17</v>
      </c>
    </row>
    <row r="7" spans="1:3" ht="12.75">
      <c r="A7" t="s">
        <v>18</v>
      </c>
      <c r="B7" t="s">
        <v>19</v>
      </c>
      <c r="C7" t="s">
        <v>20</v>
      </c>
    </row>
    <row r="8" spans="1:3" ht="12.75">
      <c r="A8" t="s">
        <v>21</v>
      </c>
      <c r="B8" t="s">
        <v>22</v>
      </c>
      <c r="C8" t="s">
        <v>23</v>
      </c>
    </row>
    <row r="9" spans="1:3" ht="12.75">
      <c r="A9" t="s">
        <v>24</v>
      </c>
      <c r="B9" t="s">
        <v>25</v>
      </c>
      <c r="C9" t="s">
        <v>26</v>
      </c>
    </row>
    <row r="10" spans="1:3" ht="12.75">
      <c r="A10" t="s">
        <v>27</v>
      </c>
      <c r="B10" t="s">
        <v>28</v>
      </c>
      <c r="C10" t="s">
        <v>29</v>
      </c>
    </row>
    <row r="11" spans="1:3" ht="12.75">
      <c r="A11" t="s">
        <v>30</v>
      </c>
      <c r="B11" t="s">
        <v>31</v>
      </c>
      <c r="C11" t="s">
        <v>32</v>
      </c>
    </row>
    <row r="12" spans="1:3" ht="12.75">
      <c r="A12" t="s">
        <v>33</v>
      </c>
      <c r="B12" t="s">
        <v>34</v>
      </c>
      <c r="C12" t="s">
        <v>35</v>
      </c>
    </row>
    <row r="13" spans="1:3" ht="12.75">
      <c r="A13" t="s">
        <v>36</v>
      </c>
      <c r="B13" t="s">
        <v>37</v>
      </c>
      <c r="C13" t="s">
        <v>38</v>
      </c>
    </row>
    <row r="14" spans="1:3" ht="12.75">
      <c r="A14" t="s">
        <v>39</v>
      </c>
      <c r="B14" t="s">
        <v>40</v>
      </c>
      <c r="C14" t="s">
        <v>41</v>
      </c>
    </row>
    <row r="15" spans="1:3" ht="12.75">
      <c r="A15" t="s">
        <v>42</v>
      </c>
      <c r="B15" t="s">
        <v>43</v>
      </c>
      <c r="C15" t="s">
        <v>44</v>
      </c>
    </row>
    <row r="16" spans="1:3" ht="12.75">
      <c r="A16" t="s">
        <v>45</v>
      </c>
      <c r="B16" t="s">
        <v>43</v>
      </c>
      <c r="C16" t="s">
        <v>46</v>
      </c>
    </row>
    <row r="17" spans="1:3" ht="12.75">
      <c r="A17" t="s">
        <v>47</v>
      </c>
      <c r="B17" t="s">
        <v>48</v>
      </c>
      <c r="C17" t="s">
        <v>49</v>
      </c>
    </row>
    <row r="18" spans="1:3" ht="12.75">
      <c r="A18" t="s">
        <v>50</v>
      </c>
      <c r="B18" t="s">
        <v>51</v>
      </c>
      <c r="C18" t="s">
        <v>52</v>
      </c>
    </row>
    <row r="19" spans="1:3" ht="12.75">
      <c r="A19" t="s">
        <v>53</v>
      </c>
      <c r="B19" t="s">
        <v>54</v>
      </c>
      <c r="C19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ecoronado</dc:creator>
  <cp:keywords/>
  <dc:description/>
  <cp:lastModifiedBy>ecoronado</cp:lastModifiedBy>
  <dcterms:created xsi:type="dcterms:W3CDTF">2007-06-19T13:32:51Z</dcterms:created>
  <dcterms:modified xsi:type="dcterms:W3CDTF">2007-06-20T13:22:20Z</dcterms:modified>
  <cp:category/>
  <cp:version/>
  <cp:contentType/>
  <cp:contentStatus/>
</cp:coreProperties>
</file>